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财政（公开表）" sheetId="1" r:id="rId1"/>
  </sheets>
  <definedNames>
    <definedName name="_xlnm._FilterDatabase" localSheetId="0" hidden="1">'财政（公开表）'!$A$4:$P$4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<sst xmlns="http://schemas.openxmlformats.org/spreadsheetml/2006/main" count="234" uniqueCount="125">
  <si>
    <t>炎陵县财政局综合规划口2024年度1-10月炎陵县财政专项资金分配情况表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</si>
  <si>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</si>
  <si>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</si>
  <si>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</si>
  <si>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</si>
  <si>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</si>
  <si>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</si>
  <si>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</si>
  <si>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</si>
  <si>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</si>
  <si>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截至10月31日止余额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</si>
  <si>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</si>
  <si>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</si>
  <si>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</si>
  <si>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</si>
  <si>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</si>
  <si>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</si>
  <si>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</si>
  <si>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</si>
  <si>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</si>
  <si>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</si>
  <si>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</si>
  <si>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</si>
  <si>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</si>
  <si>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</si>
  <si>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</si>
  <si>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</si>
  <si>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</si>
  <si>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</si>
  <si>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</si>
  <si>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</si>
  <si>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炎财综指〔2024〕24号、炎财综指〔2024〕25号、炎财综指〔2024〕37号、炎财综指〔2024〕62号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</si>
  <si>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</si>
  <si>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</si>
  <si>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</si>
  <si>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</si>
  <si>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炎财综指〔2024〕23号、炎财综指〔2024〕29号、炎财综指〔2024〕63号</t>
  </si>
  <si>
    <t>炎陵县住房和保障服务中心</t>
  </si>
  <si>
    <t>湘财预〔2024〕74号</t>
  </si>
  <si>
    <t>下达2024年中央财政城镇保障性安居工程补助资金（城镇老旧小区改造313万元、城镇老旧小区改造奖励资金166万元）</t>
  </si>
  <si>
    <t>湘财预〔2024〕261号</t>
  </si>
  <si>
    <t>2024年省级财政城镇保障性安居工程补助资金（城镇老旧小区改造41万元）</t>
  </si>
  <si>
    <t>炎财预〔2024〕1号</t>
  </si>
  <si>
    <t>东山花园老旧小区排污改造资金</t>
  </si>
  <si>
    <t>炎财综指〔2024〕79号</t>
  </si>
  <si>
    <t>城乡社区支出</t>
  </si>
  <si>
    <t>2120801征地和拆迁补偿支出</t>
  </si>
  <si>
    <t xml:space="preserve">炎财预
[2024]2号 </t>
  </si>
  <si>
    <t>乡镇2023年基础设施建设（沔渡34.44万、垄溪40.8万、鹿原101.22万）</t>
  </si>
  <si>
    <t>炎财综指〔2024〕13号、炎财综指〔2024〕14号、炎财综指〔2024〕16号、炎财综指〔2024〕20号、炎财综指〔2024〕22号、</t>
  </si>
  <si>
    <t>炎陵县鹿原镇人民政府、炎陵县沔渡镇人民政府、炎陵县垄溪乡人民政府</t>
  </si>
  <si>
    <t>园区2023年基础设施建设</t>
  </si>
  <si>
    <t>炎财综指〔2024〕43号</t>
  </si>
  <si>
    <t>园区2022年及以前年度基础设施建设</t>
  </si>
  <si>
    <t>2120899其他国有土地使用权出让收入安排的支出</t>
  </si>
  <si>
    <t>鹿原文旅小镇示范街区基础设施建设建设</t>
  </si>
  <si>
    <t>炎财综指〔2024〕9号</t>
  </si>
  <si>
    <t>炎陵县鹿原镇人民政府</t>
  </si>
  <si>
    <t>其他支出</t>
  </si>
  <si>
    <t>2290804福利彩票销售机构的业务费支出</t>
  </si>
  <si>
    <t>株财综
〔2023〕3号</t>
  </si>
  <si>
    <t>五县发行费（福利彩票）（一季度）</t>
  </si>
  <si>
    <t>炎财综指〔2024〕1号</t>
  </si>
  <si>
    <t>炎陵县民政局</t>
  </si>
  <si>
    <t>株财综
〔2023〕11号</t>
  </si>
  <si>
    <t>五县发行费（福利彩票）（二季度）</t>
  </si>
  <si>
    <t>炎财综指〔2024〕2号</t>
  </si>
  <si>
    <t>株财综
〔2023〕16号</t>
  </si>
  <si>
    <t>五县发行费（福利彩票）（三季度）</t>
  </si>
  <si>
    <t>炎财综指〔2024〕3号</t>
  </si>
  <si>
    <t>株财综
〔2023〕45号</t>
  </si>
  <si>
    <t>五县发行费（福利彩票）（四季度）</t>
  </si>
  <si>
    <t>炎财综指〔2024〕4号、炎财综指〔2024〕21号</t>
  </si>
  <si>
    <t>株财综
〔2024〕7号</t>
  </si>
  <si>
    <t>五县发行费（2024年第一季度福利彩票发行费）</t>
  </si>
  <si>
    <t>炎财综指〔2024〕30号、炎财综指〔2024〕74号、炎财综指〔2024〕74号</t>
  </si>
  <si>
    <t>株财综
〔2024〕19号</t>
  </si>
  <si>
    <t>五县发行费（2024年第二季度福利彩票发行费）</t>
  </si>
  <si>
    <t>炎财综指〔2024〕73号</t>
  </si>
  <si>
    <t>株财综
〔2024〕24号</t>
  </si>
  <si>
    <t>县市发行费（2024年第三季度福利彩票发行费）</t>
  </si>
  <si>
    <t>2296002用于社会福利的彩票公益金支出</t>
  </si>
  <si>
    <t>湘财综指
〔2023〕9号</t>
  </si>
  <si>
    <t>2023年省级财政专项彩票公益金（对市县补助（地方自主确定项目65.9万）、其他市州上报项目8万</t>
  </si>
  <si>
    <t>炎财综指〔2024〕8号</t>
  </si>
  <si>
    <t>炎陵县霞阳镇人民政府</t>
  </si>
  <si>
    <t>湘财综指
〔2023〕11号</t>
  </si>
  <si>
    <t>2023年省级福利彩票公益金（县域安联网建设60万、适老化改造26万、社工站项目补助15万、福彩公益金超收分成奖励7万）</t>
  </si>
  <si>
    <t>炎财综指〔2024〕5号、炎财综指〔2024〕6号、炎财综指〔2024〕7号、炎财综指〔2024〕19号、炎财综指〔2024〕38号、炎财综指〔2024〕56号</t>
  </si>
  <si>
    <t>2296003用于体育事业的彩票公益金支出</t>
  </si>
  <si>
    <t>湘财综指
〔2022〕22号</t>
  </si>
  <si>
    <t>提前下达2023年市县分成体彩公益金</t>
  </si>
  <si>
    <t>炎财综指〔2024〕31号、炎财综指〔2024〕58号</t>
  </si>
  <si>
    <t>炎陵县文化旅游广电体育局</t>
  </si>
  <si>
    <t>株财综
〔2023〕48号</t>
  </si>
  <si>
    <t>2023年省级财政专项彩票公益金（水口镇红色文化广场建设）</t>
  </si>
  <si>
    <t>炎财综指〔2024〕55号</t>
  </si>
  <si>
    <t>炎陵县水口镇人民政府</t>
  </si>
  <si>
    <t>株财综
〔2023〕42号</t>
  </si>
  <si>
    <t>2023年度市县分成体彩体彩公益金（炎陵县策源乡梨树洲村酃峰健身步道建设）</t>
  </si>
  <si>
    <t>炎财综指〔2024〕59号</t>
  </si>
  <si>
    <t>炎陵县策源乡人民政府</t>
  </si>
  <si>
    <t>株财综
〔2023〕54号</t>
  </si>
  <si>
    <t>2022年度市县分成体彩公益金（第三批）全民健身费用</t>
  </si>
  <si>
    <t>株财综
〔2024〕30号</t>
  </si>
  <si>
    <t>2023年市本级分成福彩公益金（十都镇车溪村老年活动中心建设5万、霞阳镇黄沙垅村老年活动中心建设5万、策源乡梨树洲村老年活动中心建设5万）</t>
  </si>
  <si>
    <t>2019999其他一般公共服务支出</t>
  </si>
  <si>
    <t>炎财预
[2024]2号</t>
  </si>
  <si>
    <t>鹿原镇西草坪乡村振兴示范创建项目</t>
  </si>
  <si>
    <t>炎财综指〔2024〕12号</t>
  </si>
  <si>
    <t>炎财综指〔2024〕15号</t>
  </si>
  <si>
    <t>湘财综指
〔2023〕22号</t>
  </si>
  <si>
    <t>提前下达2024年市县分成福彩公益金</t>
  </si>
  <si>
    <t>（炎财综指〔2024〕34号、炎财综指〔2024〕35号、炎财综指〔2024〕36号、炎财综指〔2024〕39号、炎财综指〔2024〕40号、炎财综指〔2024〕72号、炎财综指〔2024〕72号</t>
  </si>
  <si>
    <t>湘财综指
〔2023〕23号</t>
  </si>
  <si>
    <t>提前下达2024年市县分成体彩公益金</t>
  </si>
  <si>
    <t>湘财综指
〔2024〕8号</t>
  </si>
  <si>
    <t>2024年省级财政专项彩票公益金（鹿原镇西塘村米筛坪组道路硬化工程40万、下村乡同乐村同欢桥维修24万、中村瑶族乡红星桥村水毁道路修复45万元、中村瑶族乡鑫山村水毁道路修复45万元）、炎陵县沔渡镇上馆村乡村振兴帮扶资金10万、十都镇青石岗村文体活动中心建设资金10万、鹿原镇红光村体育器材与场地建设资金6万元）</t>
  </si>
  <si>
    <t>2296099用于其他社会公益事业的彩票公益金支出</t>
  </si>
  <si>
    <t>湘财综指
〔2024〕3号</t>
  </si>
  <si>
    <t>2024年中央专项彩票公益金支持地方社会公益事业发展资金</t>
  </si>
  <si>
    <t>湘财综指
〔2024〕5号</t>
  </si>
  <si>
    <t>2024年市县分成彩票公益金</t>
  </si>
  <si>
    <t>湘财综指
〔2024〕13号</t>
  </si>
  <si>
    <t>2024年省级福利彩票公益金（特殊困难老年人家庭适老化改造11.5万、老年助餐服务点建设10万、公办养老机构消防改造和市域安联网建设150万、精神障碍社区康复点服务项目20万、民政服务站（原社工站项目补助）20万、福彩公益金奖励8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</si>
</sst>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top"/>
    </xf>
    <xf numFmtId="0" fontId="28" fillId="0" borderId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 applyProtection="1">
      <alignment horizontal="left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5" xfId="49" applyNumberFormat="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3" xfId="5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177" fontId="4" fillId="0" borderId="1" xfId="49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3" xfId="5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zoomScale="80" zoomScaleNormal="80" topLeftCell="C1" workbookViewId="0">
      <pane ySplit="6" topLeftCell="A21" activePane="bottomLeft" state="frozen"/>
      <selection/>
      <selection pane="bottomLeft" activeCell="J23" sqref="J23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8" t="s">
        <v>9</v>
      </c>
      <c r="M3" s="39"/>
      <c r="N3" s="40"/>
      <c r="O3" s="41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G6+G15+G20</f>
        <v>45100894.5</v>
      </c>
      <c r="H5" s="7">
        <f t="shared" ref="H5:P5" si="0">H6+H15+H20</f>
        <v>19204139</v>
      </c>
      <c r="I5" s="7">
        <f t="shared" si="0"/>
        <v>6100000</v>
      </c>
      <c r="J5" s="7">
        <f t="shared" si="0"/>
        <v>0</v>
      </c>
      <c r="K5" s="7">
        <f t="shared" si="0"/>
        <v>20206755.5</v>
      </c>
      <c r="L5" s="7">
        <f t="shared" si="0"/>
        <v>13309726.42</v>
      </c>
      <c r="M5" s="7"/>
      <c r="N5" s="7"/>
      <c r="O5" s="7">
        <f>O6+O15+O20</f>
        <v>31616155.08</v>
      </c>
      <c r="P5" s="7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SUM(G7:G14)</f>
        <v>6105816</v>
      </c>
      <c r="H6" s="11">
        <f>SUM(H7:H14)</f>
        <v>0</v>
      </c>
      <c r="I6" s="11">
        <f>SUM(I7:I14)</f>
        <v>6100000</v>
      </c>
      <c r="J6" s="11">
        <f>SUM(J7:J14)</f>
        <v>0</v>
      </c>
      <c r="K6" s="11">
        <f>SUM(K7:K14)</f>
        <v>415816</v>
      </c>
      <c r="L6" s="11">
        <f t="shared" ref="H6:O6" si="1">SUM(L7:L14)</f>
        <v>628926</v>
      </c>
      <c r="M6" s="11">
        <f t="shared" si="1"/>
        <v>0</v>
      </c>
      <c r="N6" s="11">
        <f t="shared" si="1"/>
        <v>0</v>
      </c>
      <c r="O6" s="11">
        <f t="shared" si="1"/>
        <v>5476890</v>
      </c>
      <c r="P6" s="11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3" si="2">SUM(H7:K7)</f>
        <v>109100</v>
      </c>
      <c r="H7" s="16"/>
      <c r="I7" s="16"/>
      <c r="J7" s="16"/>
      <c r="K7" s="42">
        <v>109100</v>
      </c>
      <c r="L7" s="43">
        <f>10780+19510</f>
        <v>30290</v>
      </c>
      <c r="M7" s="44" t="s">
        <v>25</v>
      </c>
      <c r="N7" s="45" t="s">
        <v>26</v>
      </c>
      <c r="O7" s="16">
        <f t="shared" ref="O7:O13" si="3">G7-L7</f>
        <v>78810</v>
      </c>
      <c r="P7" s="16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2"/>
        <v>150000</v>
      </c>
      <c r="H8" s="16"/>
      <c r="I8" s="16"/>
      <c r="J8" s="16"/>
      <c r="K8" s="42">
        <v>150000</v>
      </c>
      <c r="L8" s="43"/>
      <c r="M8" s="42"/>
      <c r="N8" s="46"/>
      <c r="O8" s="16">
        <f t="shared" si="3"/>
        <v>150000</v>
      </c>
      <c r="P8" s="16"/>
    </row>
    <row r="9" s="1" customFormat="1" customHeight="1" spans="1:16">
      <c r="A9" s="5">
        <v>3</v>
      </c>
      <c r="B9" s="12" t="s">
        <v>20</v>
      </c>
      <c r="C9" s="17" t="s">
        <v>29</v>
      </c>
      <c r="D9" s="18" t="s">
        <v>30</v>
      </c>
      <c r="E9" s="15" t="s">
        <v>23</v>
      </c>
      <c r="F9" s="5" t="s">
        <v>24</v>
      </c>
      <c r="G9" s="16">
        <f t="shared" si="2"/>
        <v>700000</v>
      </c>
      <c r="H9" s="16"/>
      <c r="I9" s="16">
        <v>700000</v>
      </c>
      <c r="J9" s="16"/>
      <c r="K9" s="16"/>
      <c r="L9" s="47">
        <f>64000+28000+38000+80000+96000</f>
        <v>306000</v>
      </c>
      <c r="M9" s="48" t="s">
        <v>31</v>
      </c>
      <c r="N9" s="45" t="s">
        <v>26</v>
      </c>
      <c r="O9" s="16">
        <f t="shared" si="3"/>
        <v>394000</v>
      </c>
      <c r="P9" s="16"/>
    </row>
    <row r="10" s="1" customFormat="1" customHeight="1" spans="1:16">
      <c r="A10" s="5">
        <v>5</v>
      </c>
      <c r="B10" s="12" t="s">
        <v>32</v>
      </c>
      <c r="C10" s="17" t="s">
        <v>33</v>
      </c>
      <c r="D10" s="18" t="s">
        <v>34</v>
      </c>
      <c r="E10" s="15" t="s">
        <v>23</v>
      </c>
      <c r="F10" s="5" t="s">
        <v>24</v>
      </c>
      <c r="G10" s="16">
        <f t="shared" si="2"/>
        <v>59680</v>
      </c>
      <c r="H10" s="16"/>
      <c r="I10" s="16"/>
      <c r="J10" s="16"/>
      <c r="K10" s="43">
        <v>59680</v>
      </c>
      <c r="L10" s="5"/>
      <c r="M10" s="48"/>
      <c r="N10" s="46"/>
      <c r="O10" s="16">
        <f t="shared" si="3"/>
        <v>59680</v>
      </c>
      <c r="P10" s="16"/>
    </row>
    <row r="11" s="1" customFormat="1" customHeight="1" spans="1:16">
      <c r="A11" s="5">
        <v>6</v>
      </c>
      <c r="B11" s="12" t="s">
        <v>32</v>
      </c>
      <c r="C11" s="17" t="s">
        <v>29</v>
      </c>
      <c r="D11" s="18" t="s">
        <v>35</v>
      </c>
      <c r="E11" s="15" t="s">
        <v>23</v>
      </c>
      <c r="F11" s="5" t="s">
        <v>24</v>
      </c>
      <c r="G11" s="16">
        <f t="shared" si="2"/>
        <v>200000</v>
      </c>
      <c r="H11" s="16"/>
      <c r="I11" s="16">
        <v>200000</v>
      </c>
      <c r="J11" s="16"/>
      <c r="K11" s="16"/>
      <c r="L11" s="49">
        <f>64560+65520+65520</f>
        <v>195600</v>
      </c>
      <c r="M11" s="44" t="s">
        <v>36</v>
      </c>
      <c r="N11" s="44" t="s">
        <v>37</v>
      </c>
      <c r="O11" s="16">
        <f t="shared" si="3"/>
        <v>4400</v>
      </c>
      <c r="P11" s="16"/>
    </row>
    <row r="12" s="1" customFormat="1" customHeight="1" spans="1:16">
      <c r="A12" s="5">
        <v>7</v>
      </c>
      <c r="B12" s="12" t="s">
        <v>20</v>
      </c>
      <c r="C12" s="17" t="s">
        <v>38</v>
      </c>
      <c r="D12" s="19" t="s">
        <v>39</v>
      </c>
      <c r="E12" s="15" t="s">
        <v>23</v>
      </c>
      <c r="F12" s="5" t="s">
        <v>24</v>
      </c>
      <c r="G12" s="16">
        <f t="shared" si="2"/>
        <v>4790000</v>
      </c>
      <c r="H12" s="16"/>
      <c r="I12" s="16">
        <v>4790000</v>
      </c>
      <c r="J12" s="16"/>
      <c r="K12" s="16"/>
      <c r="L12" s="49"/>
      <c r="M12" s="44"/>
      <c r="N12" s="44"/>
      <c r="O12" s="16">
        <f t="shared" si="3"/>
        <v>4790000</v>
      </c>
      <c r="P12" s="16"/>
    </row>
    <row r="13" s="1" customFormat="1" customHeight="1" spans="1:16">
      <c r="A13" s="5">
        <v>8</v>
      </c>
      <c r="B13" s="12" t="s">
        <v>20</v>
      </c>
      <c r="C13" s="17" t="s">
        <v>40</v>
      </c>
      <c r="D13" s="19" t="s">
        <v>41</v>
      </c>
      <c r="E13" s="15" t="s">
        <v>23</v>
      </c>
      <c r="F13" s="5" t="s">
        <v>24</v>
      </c>
      <c r="G13" s="16"/>
      <c r="H13" s="16"/>
      <c r="I13" s="16">
        <v>410000</v>
      </c>
      <c r="J13" s="16"/>
      <c r="K13" s="16"/>
      <c r="L13" s="49"/>
      <c r="M13" s="44"/>
      <c r="N13" s="44"/>
      <c r="O13" s="16"/>
      <c r="P13" s="16"/>
    </row>
    <row r="14" s="1" customFormat="1" customHeight="1" spans="1:16">
      <c r="A14" s="5">
        <v>9</v>
      </c>
      <c r="B14" s="12" t="s">
        <v>20</v>
      </c>
      <c r="C14" s="17" t="s">
        <v>42</v>
      </c>
      <c r="D14" s="19" t="s">
        <v>43</v>
      </c>
      <c r="E14" s="15" t="s">
        <v>23</v>
      </c>
      <c r="F14" s="5" t="s">
        <v>24</v>
      </c>
      <c r="G14" s="16">
        <f>SUM(H14:K14)</f>
        <v>97036</v>
      </c>
      <c r="H14" s="16"/>
      <c r="I14" s="16"/>
      <c r="J14" s="16"/>
      <c r="K14" s="16">
        <v>97036</v>
      </c>
      <c r="L14" s="16">
        <v>97036</v>
      </c>
      <c r="M14" s="44" t="s">
        <v>44</v>
      </c>
      <c r="N14" s="44"/>
      <c r="O14" s="16">
        <f>G14-L14</f>
        <v>0</v>
      </c>
      <c r="P14" s="16"/>
    </row>
    <row r="15" s="1" customFormat="1" customHeight="1" spans="1:16">
      <c r="A15" s="8"/>
      <c r="B15" s="20" t="s">
        <v>45</v>
      </c>
      <c r="C15" s="8"/>
      <c r="D15" s="21"/>
      <c r="E15" s="22"/>
      <c r="F15" s="8"/>
      <c r="G15" s="23">
        <f t="shared" ref="G15:L15" si="4">SUM(G16:G19)</f>
        <v>16488956</v>
      </c>
      <c r="H15" s="23">
        <f t="shared" si="4"/>
        <v>0</v>
      </c>
      <c r="I15" s="23">
        <f t="shared" si="4"/>
        <v>0</v>
      </c>
      <c r="J15" s="23">
        <f t="shared" si="4"/>
        <v>0</v>
      </c>
      <c r="K15" s="23">
        <f t="shared" si="4"/>
        <v>16488956</v>
      </c>
      <c r="L15" s="23">
        <f t="shared" si="4"/>
        <v>9764600</v>
      </c>
      <c r="M15" s="23"/>
      <c r="N15" s="23"/>
      <c r="O15" s="23">
        <f>SUM(O16:O19)</f>
        <v>6724356</v>
      </c>
      <c r="P15" s="23"/>
    </row>
    <row r="16" s="1" customFormat="1" ht="73" customHeight="1" spans="1:16">
      <c r="A16" s="5">
        <v>1</v>
      </c>
      <c r="B16" s="24" t="s">
        <v>46</v>
      </c>
      <c r="C16" s="12" t="s">
        <v>47</v>
      </c>
      <c r="D16" s="25" t="s">
        <v>48</v>
      </c>
      <c r="E16" s="15" t="s">
        <v>23</v>
      </c>
      <c r="F16" s="5" t="s">
        <v>24</v>
      </c>
      <c r="G16" s="16">
        <f>SUM(H16:K16)</f>
        <v>1764600</v>
      </c>
      <c r="H16" s="16"/>
      <c r="I16" s="16"/>
      <c r="J16" s="42"/>
      <c r="K16" s="50">
        <v>1764600</v>
      </c>
      <c r="L16" s="43">
        <f>1012200+250000+288000+120000+94400</f>
        <v>1764600</v>
      </c>
      <c r="M16" s="51" t="s">
        <v>49</v>
      </c>
      <c r="N16" s="44" t="s">
        <v>50</v>
      </c>
      <c r="O16" s="16">
        <f>G16-L16</f>
        <v>0</v>
      </c>
      <c r="P16" s="5"/>
    </row>
    <row r="17" s="1" customFormat="1" customHeight="1" spans="1:16">
      <c r="A17" s="5">
        <v>2</v>
      </c>
      <c r="B17" s="24" t="s">
        <v>46</v>
      </c>
      <c r="C17" s="12" t="s">
        <v>47</v>
      </c>
      <c r="D17" s="25" t="s">
        <v>51</v>
      </c>
      <c r="E17" s="15" t="s">
        <v>23</v>
      </c>
      <c r="F17" s="5" t="s">
        <v>24</v>
      </c>
      <c r="G17" s="16">
        <f>SUM(H17:K17)</f>
        <v>8280000</v>
      </c>
      <c r="H17" s="16"/>
      <c r="I17" s="16"/>
      <c r="J17" s="42"/>
      <c r="K17" s="50">
        <v>8280000</v>
      </c>
      <c r="L17" s="42">
        <v>6000000</v>
      </c>
      <c r="M17" s="51" t="s">
        <v>52</v>
      </c>
      <c r="N17" s="44"/>
      <c r="O17" s="16">
        <f>G17-L17</f>
        <v>2280000</v>
      </c>
      <c r="P17" s="5"/>
    </row>
    <row r="18" s="1" customFormat="1" customHeight="1" spans="1:16">
      <c r="A18" s="5">
        <v>3</v>
      </c>
      <c r="B18" s="24" t="s">
        <v>46</v>
      </c>
      <c r="C18" s="12" t="s">
        <v>47</v>
      </c>
      <c r="D18" s="25" t="s">
        <v>53</v>
      </c>
      <c r="E18" s="15" t="s">
        <v>23</v>
      </c>
      <c r="F18" s="5" t="s">
        <v>24</v>
      </c>
      <c r="G18" s="16">
        <f>SUM(H18:K18)</f>
        <v>4444356</v>
      </c>
      <c r="H18" s="16"/>
      <c r="I18" s="16"/>
      <c r="J18" s="42"/>
      <c r="K18" s="50">
        <v>4444356</v>
      </c>
      <c r="L18" s="42"/>
      <c r="M18" s="52"/>
      <c r="N18" s="44"/>
      <c r="O18" s="16">
        <f>G18-L18</f>
        <v>4444356</v>
      </c>
      <c r="P18" s="5"/>
    </row>
    <row r="19" s="1" customFormat="1" customHeight="1" spans="1:16">
      <c r="A19" s="5">
        <v>4</v>
      </c>
      <c r="B19" s="24" t="s">
        <v>54</v>
      </c>
      <c r="C19" s="12" t="s">
        <v>47</v>
      </c>
      <c r="D19" s="25" t="s">
        <v>55</v>
      </c>
      <c r="E19" s="15" t="s">
        <v>23</v>
      </c>
      <c r="F19" s="5" t="s">
        <v>24</v>
      </c>
      <c r="G19" s="16">
        <f>SUM(H19:K19)</f>
        <v>2000000</v>
      </c>
      <c r="H19" s="16"/>
      <c r="I19" s="16"/>
      <c r="J19" s="42"/>
      <c r="K19" s="50">
        <v>2000000</v>
      </c>
      <c r="L19" s="42">
        <v>2000000</v>
      </c>
      <c r="M19" s="51" t="s">
        <v>56</v>
      </c>
      <c r="N19" s="44" t="s">
        <v>57</v>
      </c>
      <c r="O19" s="16">
        <f>G19-L19</f>
        <v>0</v>
      </c>
      <c r="P19" s="5"/>
    </row>
    <row r="20" s="1" customFormat="1" customHeight="1" spans="1:16">
      <c r="A20" s="8"/>
      <c r="B20" s="20" t="s">
        <v>58</v>
      </c>
      <c r="C20" s="8"/>
      <c r="D20" s="21"/>
      <c r="E20" s="22"/>
      <c r="F20" s="8"/>
      <c r="G20" s="26">
        <f t="shared" ref="G20:P20" si="5">SUM(G21:G42)</f>
        <v>22506122.5</v>
      </c>
      <c r="H20" s="26">
        <f t="shared" si="5"/>
        <v>19204139</v>
      </c>
      <c r="I20" s="26">
        <f t="shared" si="5"/>
        <v>0</v>
      </c>
      <c r="J20" s="26">
        <f t="shared" si="5"/>
        <v>0</v>
      </c>
      <c r="K20" s="26">
        <f t="shared" si="5"/>
        <v>3301983.5</v>
      </c>
      <c r="L20" s="26">
        <f t="shared" si="5"/>
        <v>2916200.42</v>
      </c>
      <c r="M20" s="26">
        <f t="shared" si="5"/>
        <v>0</v>
      </c>
      <c r="N20" s="26">
        <f t="shared" si="5"/>
        <v>0</v>
      </c>
      <c r="O20" s="26">
        <f t="shared" si="5"/>
        <v>19414909.08</v>
      </c>
      <c r="P20" s="26">
        <f t="shared" si="5"/>
        <v>0</v>
      </c>
    </row>
    <row r="21" s="1" customFormat="1" customHeight="1" spans="1:16">
      <c r="A21" s="5">
        <v>1</v>
      </c>
      <c r="B21" s="14" t="s">
        <v>59</v>
      </c>
      <c r="C21" s="13" t="s">
        <v>60</v>
      </c>
      <c r="D21" s="14" t="s">
        <v>61</v>
      </c>
      <c r="E21" s="15" t="s">
        <v>23</v>
      </c>
      <c r="F21" s="5" t="s">
        <v>24</v>
      </c>
      <c r="G21" s="16">
        <f t="shared" ref="G21:G34" si="6">SUM(H21:K21)</f>
        <v>5027.5</v>
      </c>
      <c r="H21" s="16"/>
      <c r="I21" s="16"/>
      <c r="J21" s="42"/>
      <c r="K21" s="43">
        <v>5027.5</v>
      </c>
      <c r="L21" s="42">
        <v>5027.5</v>
      </c>
      <c r="M21" s="53" t="s">
        <v>62</v>
      </c>
      <c r="N21" s="44" t="s">
        <v>63</v>
      </c>
      <c r="O21" s="16">
        <f t="shared" ref="O21:O26" si="7">G21-L21</f>
        <v>0</v>
      </c>
      <c r="P21" s="5"/>
    </row>
    <row r="22" s="1" customFormat="1" customHeight="1" spans="1:16">
      <c r="A22" s="5">
        <v>2</v>
      </c>
      <c r="B22" s="14" t="s">
        <v>59</v>
      </c>
      <c r="C22" s="13" t="s">
        <v>64</v>
      </c>
      <c r="D22" s="14" t="s">
        <v>65</v>
      </c>
      <c r="E22" s="15" t="s">
        <v>23</v>
      </c>
      <c r="F22" s="5" t="s">
        <v>24</v>
      </c>
      <c r="G22" s="16">
        <f t="shared" si="6"/>
        <v>20988</v>
      </c>
      <c r="H22" s="16"/>
      <c r="I22" s="16"/>
      <c r="J22" s="42"/>
      <c r="K22" s="43">
        <v>20988</v>
      </c>
      <c r="L22" s="42">
        <v>20988</v>
      </c>
      <c r="M22" s="53" t="s">
        <v>66</v>
      </c>
      <c r="N22" s="44" t="s">
        <v>63</v>
      </c>
      <c r="O22" s="16">
        <f t="shared" si="7"/>
        <v>0</v>
      </c>
      <c r="P22" s="5"/>
    </row>
    <row r="23" s="1" customFormat="1" customHeight="1" spans="1:16">
      <c r="A23" s="5">
        <v>3</v>
      </c>
      <c r="B23" s="14" t="s">
        <v>59</v>
      </c>
      <c r="C23" s="13" t="s">
        <v>67</v>
      </c>
      <c r="D23" s="14" t="s">
        <v>68</v>
      </c>
      <c r="E23" s="15" t="s">
        <v>23</v>
      </c>
      <c r="F23" s="5" t="s">
        <v>24</v>
      </c>
      <c r="G23" s="16">
        <f t="shared" si="6"/>
        <v>23130</v>
      </c>
      <c r="H23" s="16"/>
      <c r="I23" s="16"/>
      <c r="J23" s="42"/>
      <c r="K23" s="43">
        <v>23130</v>
      </c>
      <c r="L23" s="42">
        <v>23130</v>
      </c>
      <c r="M23" s="53" t="s">
        <v>69</v>
      </c>
      <c r="N23" s="44" t="s">
        <v>63</v>
      </c>
      <c r="O23" s="16">
        <f t="shared" si="7"/>
        <v>0</v>
      </c>
      <c r="P23" s="5"/>
    </row>
    <row r="24" s="1" customFormat="1" customHeight="1" spans="1:16">
      <c r="A24" s="5">
        <v>4</v>
      </c>
      <c r="B24" s="14" t="s">
        <v>59</v>
      </c>
      <c r="C24" s="13" t="s">
        <v>70</v>
      </c>
      <c r="D24" s="14" t="s">
        <v>71</v>
      </c>
      <c r="E24" s="15" t="s">
        <v>23</v>
      </c>
      <c r="F24" s="5" t="s">
        <v>24</v>
      </c>
      <c r="G24" s="16">
        <f t="shared" si="6"/>
        <v>35538</v>
      </c>
      <c r="H24" s="16"/>
      <c r="I24" s="16"/>
      <c r="J24" s="42"/>
      <c r="K24" s="43">
        <v>35538</v>
      </c>
      <c r="L24" s="42">
        <f>28806.5+6731.5</f>
        <v>35538</v>
      </c>
      <c r="M24" s="53" t="s">
        <v>72</v>
      </c>
      <c r="N24" s="44" t="s">
        <v>63</v>
      </c>
      <c r="O24" s="16">
        <f t="shared" si="7"/>
        <v>0</v>
      </c>
      <c r="P24" s="5"/>
    </row>
    <row r="25" s="1" customFormat="1" customHeight="1" spans="1:16">
      <c r="A25" s="5">
        <v>5</v>
      </c>
      <c r="B25" s="14" t="s">
        <v>59</v>
      </c>
      <c r="C25" s="17" t="s">
        <v>73</v>
      </c>
      <c r="D25" s="18" t="s">
        <v>74</v>
      </c>
      <c r="E25" s="15" t="s">
        <v>23</v>
      </c>
      <c r="F25" s="5" t="s">
        <v>24</v>
      </c>
      <c r="G25" s="16">
        <f t="shared" si="6"/>
        <v>16569</v>
      </c>
      <c r="H25" s="27">
        <v>16569</v>
      </c>
      <c r="I25" s="16"/>
      <c r="J25" s="42"/>
      <c r="K25" s="43"/>
      <c r="L25" s="49">
        <f>3993+6826+5750</f>
        <v>16569</v>
      </c>
      <c r="M25" s="53" t="s">
        <v>75</v>
      </c>
      <c r="N25" s="44" t="s">
        <v>63</v>
      </c>
      <c r="O25" s="16">
        <f t="shared" si="7"/>
        <v>0</v>
      </c>
      <c r="P25" s="5"/>
    </row>
    <row r="26" s="1" customFormat="1" customHeight="1" spans="1:16">
      <c r="A26" s="5">
        <v>6</v>
      </c>
      <c r="B26" s="14" t="s">
        <v>59</v>
      </c>
      <c r="C26" s="17" t="s">
        <v>76</v>
      </c>
      <c r="D26" s="18" t="s">
        <v>77</v>
      </c>
      <c r="E26" s="15" t="s">
        <v>23</v>
      </c>
      <c r="F26" s="5" t="s">
        <v>24</v>
      </c>
      <c r="G26" s="16">
        <f t="shared" si="6"/>
        <v>23357</v>
      </c>
      <c r="H26" s="27">
        <v>23357</v>
      </c>
      <c r="I26" s="16"/>
      <c r="J26" s="42"/>
      <c r="K26" s="43"/>
      <c r="L26" s="42">
        <v>2222.8</v>
      </c>
      <c r="M26" s="53" t="s">
        <v>78</v>
      </c>
      <c r="N26" s="44" t="s">
        <v>63</v>
      </c>
      <c r="O26" s="16">
        <f t="shared" si="7"/>
        <v>21134.2</v>
      </c>
      <c r="P26" s="5"/>
    </row>
    <row r="27" s="1" customFormat="1" customHeight="1" spans="1:16">
      <c r="A27" s="5">
        <v>7</v>
      </c>
      <c r="B27" s="14" t="s">
        <v>59</v>
      </c>
      <c r="C27" s="17" t="s">
        <v>79</v>
      </c>
      <c r="D27" s="18" t="s">
        <v>80</v>
      </c>
      <c r="E27" s="15" t="s">
        <v>23</v>
      </c>
      <c r="F27" s="5" t="s">
        <v>24</v>
      </c>
      <c r="G27" s="16">
        <f t="shared" si="6"/>
        <v>25013</v>
      </c>
      <c r="H27" s="27">
        <v>25013</v>
      </c>
      <c r="I27" s="16"/>
      <c r="J27" s="42"/>
      <c r="K27" s="43"/>
      <c r="L27" s="42"/>
      <c r="M27" s="53"/>
      <c r="N27" s="44"/>
      <c r="O27" s="16"/>
      <c r="P27" s="5"/>
    </row>
    <row r="28" s="1" customFormat="1" ht="51" customHeight="1" spans="1:16">
      <c r="A28" s="5">
        <v>8</v>
      </c>
      <c r="B28" s="14" t="s">
        <v>81</v>
      </c>
      <c r="C28" s="13" t="s">
        <v>82</v>
      </c>
      <c r="D28" s="14" t="s">
        <v>83</v>
      </c>
      <c r="E28" s="15" t="s">
        <v>23</v>
      </c>
      <c r="F28" s="5" t="s">
        <v>24</v>
      </c>
      <c r="G28" s="16">
        <f t="shared" si="6"/>
        <v>739000</v>
      </c>
      <c r="H28" s="16"/>
      <c r="I28" s="16"/>
      <c r="J28" s="42"/>
      <c r="K28" s="43">
        <v>739000</v>
      </c>
      <c r="L28" s="42">
        <v>80000</v>
      </c>
      <c r="M28" s="54" t="s">
        <v>84</v>
      </c>
      <c r="N28" s="44" t="s">
        <v>85</v>
      </c>
      <c r="O28" s="16">
        <f t="shared" ref="O28:O33" si="8">G28-L28</f>
        <v>659000</v>
      </c>
      <c r="P28" s="5"/>
    </row>
    <row r="29" s="1" customFormat="1" ht="57" customHeight="1" spans="1:16">
      <c r="A29" s="5">
        <v>9</v>
      </c>
      <c r="B29" s="14" t="s">
        <v>81</v>
      </c>
      <c r="C29" s="13" t="s">
        <v>86</v>
      </c>
      <c r="D29" s="14" t="s">
        <v>87</v>
      </c>
      <c r="E29" s="15" t="s">
        <v>23</v>
      </c>
      <c r="F29" s="5" t="s">
        <v>24</v>
      </c>
      <c r="G29" s="16">
        <f t="shared" si="6"/>
        <v>1080000</v>
      </c>
      <c r="H29" s="16"/>
      <c r="I29" s="16"/>
      <c r="J29" s="42"/>
      <c r="K29" s="43">
        <v>1080000</v>
      </c>
      <c r="L29" s="43">
        <f>600000+70000+49560+243390+100440+16610</f>
        <v>1080000</v>
      </c>
      <c r="M29" s="53" t="s">
        <v>88</v>
      </c>
      <c r="N29" s="44" t="s">
        <v>63</v>
      </c>
      <c r="O29" s="16">
        <f t="shared" si="8"/>
        <v>0</v>
      </c>
      <c r="P29" s="5"/>
    </row>
    <row r="30" s="1" customFormat="1" ht="60" customHeight="1" spans="1:16">
      <c r="A30" s="5">
        <v>10</v>
      </c>
      <c r="B30" s="5" t="s">
        <v>89</v>
      </c>
      <c r="C30" s="13" t="s">
        <v>90</v>
      </c>
      <c r="D30" s="14" t="s">
        <v>91</v>
      </c>
      <c r="E30" s="15" t="s">
        <v>23</v>
      </c>
      <c r="F30" s="5" t="s">
        <v>24</v>
      </c>
      <c r="G30" s="16">
        <f t="shared" si="6"/>
        <v>570000</v>
      </c>
      <c r="H30" s="16"/>
      <c r="I30" s="16"/>
      <c r="J30" s="42"/>
      <c r="K30" s="43">
        <v>570000</v>
      </c>
      <c r="L30" s="43">
        <f>56530+16600+183000</f>
        <v>256130</v>
      </c>
      <c r="M30" s="53" t="s">
        <v>92</v>
      </c>
      <c r="N30" s="44" t="s">
        <v>93</v>
      </c>
      <c r="O30" s="16">
        <f t="shared" si="8"/>
        <v>313870</v>
      </c>
      <c r="P30" s="5"/>
    </row>
    <row r="31" s="1" customFormat="1" customHeight="1" spans="1:16">
      <c r="A31" s="5">
        <v>11</v>
      </c>
      <c r="B31" s="14" t="s">
        <v>81</v>
      </c>
      <c r="C31" s="13" t="s">
        <v>94</v>
      </c>
      <c r="D31" s="14" t="s">
        <v>95</v>
      </c>
      <c r="E31" s="15" t="s">
        <v>23</v>
      </c>
      <c r="F31" s="5" t="s">
        <v>24</v>
      </c>
      <c r="G31" s="16">
        <f t="shared" si="6"/>
        <v>50000</v>
      </c>
      <c r="H31" s="16"/>
      <c r="I31" s="16"/>
      <c r="J31" s="42"/>
      <c r="K31" s="43">
        <v>50000</v>
      </c>
      <c r="L31" s="43">
        <v>50000</v>
      </c>
      <c r="M31" s="53" t="s">
        <v>96</v>
      </c>
      <c r="N31" s="44" t="s">
        <v>97</v>
      </c>
      <c r="O31" s="16">
        <f t="shared" si="8"/>
        <v>0</v>
      </c>
      <c r="P31" s="5"/>
    </row>
    <row r="32" s="1" customFormat="1" customHeight="1" spans="1:16">
      <c r="A32" s="5">
        <v>12</v>
      </c>
      <c r="B32" s="5" t="s">
        <v>89</v>
      </c>
      <c r="C32" s="13" t="s">
        <v>98</v>
      </c>
      <c r="D32" s="28" t="s">
        <v>99</v>
      </c>
      <c r="E32" s="29" t="s">
        <v>23</v>
      </c>
      <c r="F32" s="30" t="s">
        <v>24</v>
      </c>
      <c r="G32" s="31">
        <f t="shared" si="6"/>
        <v>500000</v>
      </c>
      <c r="H32" s="31"/>
      <c r="I32" s="31"/>
      <c r="J32" s="55"/>
      <c r="K32" s="56">
        <v>500000</v>
      </c>
      <c r="L32" s="55">
        <v>499595.12</v>
      </c>
      <c r="M32" s="53" t="s">
        <v>100</v>
      </c>
      <c r="N32" s="57" t="s">
        <v>101</v>
      </c>
      <c r="O32" s="16">
        <f t="shared" si="8"/>
        <v>404.880000000005</v>
      </c>
      <c r="P32" s="30"/>
    </row>
    <row r="33" customHeight="1" spans="1:16">
      <c r="A33" s="5">
        <v>13</v>
      </c>
      <c r="B33" s="32" t="s">
        <v>81</v>
      </c>
      <c r="C33" s="33" t="s">
        <v>102</v>
      </c>
      <c r="D33" s="34" t="s">
        <v>103</v>
      </c>
      <c r="E33" s="35" t="s">
        <v>23</v>
      </c>
      <c r="F33" s="30" t="s">
        <v>24</v>
      </c>
      <c r="G33" s="31">
        <f t="shared" si="6"/>
        <v>100000</v>
      </c>
      <c r="H33" s="30"/>
      <c r="I33" s="30"/>
      <c r="J33" s="30"/>
      <c r="K33" s="31">
        <v>100000</v>
      </c>
      <c r="L33" s="58"/>
      <c r="M33" s="59"/>
      <c r="N33" s="57"/>
      <c r="O33" s="16">
        <f t="shared" si="8"/>
        <v>100000</v>
      </c>
      <c r="P33" s="30"/>
    </row>
    <row r="34" customHeight="1" spans="1:16">
      <c r="A34" s="5">
        <v>14</v>
      </c>
      <c r="B34" s="32" t="s">
        <v>81</v>
      </c>
      <c r="C34" s="33" t="s">
        <v>104</v>
      </c>
      <c r="D34" s="14" t="s">
        <v>105</v>
      </c>
      <c r="E34" s="35" t="s">
        <v>23</v>
      </c>
      <c r="F34" s="30" t="s">
        <v>24</v>
      </c>
      <c r="G34" s="31">
        <f t="shared" si="6"/>
        <v>150000</v>
      </c>
      <c r="H34" s="30">
        <v>150000</v>
      </c>
      <c r="I34" s="30"/>
      <c r="J34" s="30"/>
      <c r="K34" s="31"/>
      <c r="L34" s="58"/>
      <c r="M34" s="59"/>
      <c r="N34" s="57"/>
      <c r="O34" s="16"/>
      <c r="P34" s="30"/>
    </row>
    <row r="35" customHeight="1" spans="1:16">
      <c r="A35" s="5">
        <v>15</v>
      </c>
      <c r="B35" s="5" t="s">
        <v>106</v>
      </c>
      <c r="C35" s="12" t="s">
        <v>107</v>
      </c>
      <c r="D35" s="25" t="s">
        <v>108</v>
      </c>
      <c r="E35" s="36" t="s">
        <v>23</v>
      </c>
      <c r="F35" s="5" t="s">
        <v>24</v>
      </c>
      <c r="G35" s="16">
        <f t="shared" ref="G35:G42" si="9">SUM(H35:K35)</f>
        <v>28300</v>
      </c>
      <c r="H35" s="37"/>
      <c r="I35" s="37"/>
      <c r="J35" s="37"/>
      <c r="K35" s="16">
        <v>28300</v>
      </c>
      <c r="L35" s="16">
        <v>28300</v>
      </c>
      <c r="M35" s="60" t="s">
        <v>109</v>
      </c>
      <c r="N35" s="44" t="s">
        <v>63</v>
      </c>
      <c r="O35" s="16">
        <f t="shared" ref="O35:O42" si="10">G35-L35</f>
        <v>0</v>
      </c>
      <c r="P35" s="5"/>
    </row>
    <row r="36" customHeight="1" spans="1:16">
      <c r="A36" s="5">
        <v>16</v>
      </c>
      <c r="B36" s="5" t="s">
        <v>106</v>
      </c>
      <c r="C36" s="12" t="s">
        <v>107</v>
      </c>
      <c r="D36" s="25" t="s">
        <v>108</v>
      </c>
      <c r="E36" s="36" t="s">
        <v>23</v>
      </c>
      <c r="F36" s="5" t="s">
        <v>24</v>
      </c>
      <c r="G36" s="16">
        <f t="shared" si="9"/>
        <v>150000</v>
      </c>
      <c r="H36" s="37"/>
      <c r="I36" s="37"/>
      <c r="J36" s="37"/>
      <c r="K36" s="16">
        <v>150000</v>
      </c>
      <c r="L36" s="16">
        <v>150000</v>
      </c>
      <c r="M36" s="60" t="s">
        <v>110</v>
      </c>
      <c r="N36" s="44" t="s">
        <v>63</v>
      </c>
      <c r="O36" s="16">
        <f t="shared" si="10"/>
        <v>0</v>
      </c>
      <c r="P36" s="5"/>
    </row>
    <row r="37" ht="75" customHeight="1" spans="1:16">
      <c r="A37" s="5">
        <v>17</v>
      </c>
      <c r="B37" s="5" t="s">
        <v>81</v>
      </c>
      <c r="C37" s="5" t="s">
        <v>111</v>
      </c>
      <c r="D37" s="18" t="s">
        <v>112</v>
      </c>
      <c r="E37" s="36" t="s">
        <v>23</v>
      </c>
      <c r="F37" s="5" t="s">
        <v>24</v>
      </c>
      <c r="G37" s="16">
        <f t="shared" si="9"/>
        <v>668700</v>
      </c>
      <c r="H37" s="16">
        <v>668700</v>
      </c>
      <c r="I37" s="5"/>
      <c r="J37" s="5"/>
      <c r="K37" s="5"/>
      <c r="L37" s="61">
        <f>173862+48462+80166+50000+116210+150000+50000</f>
        <v>668700</v>
      </c>
      <c r="M37" s="62" t="s">
        <v>113</v>
      </c>
      <c r="N37" s="44" t="s">
        <v>63</v>
      </c>
      <c r="O37" s="16">
        <f t="shared" si="10"/>
        <v>0</v>
      </c>
      <c r="P37" s="5"/>
    </row>
    <row r="38" customHeight="1" spans="1:16">
      <c r="A38" s="5">
        <v>18</v>
      </c>
      <c r="B38" s="5" t="s">
        <v>89</v>
      </c>
      <c r="C38" s="5" t="s">
        <v>114</v>
      </c>
      <c r="D38" s="18" t="s">
        <v>115</v>
      </c>
      <c r="E38" s="36" t="s">
        <v>23</v>
      </c>
      <c r="F38" s="5" t="s">
        <v>24</v>
      </c>
      <c r="G38" s="16">
        <f t="shared" si="9"/>
        <v>500000</v>
      </c>
      <c r="H38" s="16">
        <v>500000</v>
      </c>
      <c r="I38" s="5"/>
      <c r="J38" s="5"/>
      <c r="K38" s="5"/>
      <c r="L38" s="5"/>
      <c r="M38" s="5"/>
      <c r="N38" s="5"/>
      <c r="O38" s="16">
        <f t="shared" si="10"/>
        <v>500000</v>
      </c>
      <c r="P38" s="5"/>
    </row>
    <row r="39" ht="115" customHeight="1" spans="1:16">
      <c r="A39" s="5">
        <v>19</v>
      </c>
      <c r="B39" s="5" t="s">
        <v>81</v>
      </c>
      <c r="C39" s="5" t="s">
        <v>116</v>
      </c>
      <c r="D39" s="14" t="s">
        <v>117</v>
      </c>
      <c r="E39" s="36" t="s">
        <v>23</v>
      </c>
      <c r="F39" s="5" t="s">
        <v>24</v>
      </c>
      <c r="G39" s="16">
        <f t="shared" si="9"/>
        <v>1700000</v>
      </c>
      <c r="H39" s="37">
        <v>1700000</v>
      </c>
      <c r="I39" s="5"/>
      <c r="J39" s="5"/>
      <c r="K39" s="5"/>
      <c r="L39" s="5"/>
      <c r="M39" s="5"/>
      <c r="N39" s="5"/>
      <c r="O39" s="16">
        <f t="shared" si="10"/>
        <v>1700000</v>
      </c>
      <c r="P39" s="5"/>
    </row>
    <row r="40" customHeight="1" spans="1:16">
      <c r="A40" s="5">
        <v>20</v>
      </c>
      <c r="B40" s="5" t="s">
        <v>118</v>
      </c>
      <c r="C40" s="5" t="s">
        <v>119</v>
      </c>
      <c r="D40" s="18" t="s">
        <v>120</v>
      </c>
      <c r="E40" s="36" t="s">
        <v>23</v>
      </c>
      <c r="F40" s="5" t="s">
        <v>24</v>
      </c>
      <c r="G40" s="16">
        <f t="shared" si="9"/>
        <v>13500000</v>
      </c>
      <c r="H40" s="27">
        <v>13500000</v>
      </c>
      <c r="I40" s="5"/>
      <c r="J40" s="5"/>
      <c r="K40" s="5"/>
      <c r="L40" s="5"/>
      <c r="M40" s="5"/>
      <c r="N40" s="5"/>
      <c r="O40" s="16">
        <f t="shared" si="10"/>
        <v>13500000</v>
      </c>
      <c r="P40" s="5"/>
    </row>
    <row r="41" ht="62" customHeight="1" spans="1:16">
      <c r="A41" s="5">
        <v>21</v>
      </c>
      <c r="B41" s="5" t="s">
        <v>81</v>
      </c>
      <c r="C41" s="5" t="s">
        <v>121</v>
      </c>
      <c r="D41" s="18" t="s">
        <v>122</v>
      </c>
      <c r="E41" s="36" t="s">
        <v>23</v>
      </c>
      <c r="F41" s="5" t="s">
        <v>24</v>
      </c>
      <c r="G41" s="16">
        <f t="shared" si="9"/>
        <v>425500</v>
      </c>
      <c r="H41" s="27">
        <v>425500</v>
      </c>
      <c r="I41" s="5"/>
      <c r="J41" s="5"/>
      <c r="K41" s="5"/>
      <c r="L41" s="5"/>
      <c r="M41" s="5"/>
      <c r="N41" s="5"/>
      <c r="O41" s="16">
        <f t="shared" si="10"/>
        <v>425500</v>
      </c>
      <c r="P41" s="5"/>
    </row>
    <row r="42" ht="90" customHeight="1" spans="1:16">
      <c r="A42" s="5">
        <v>22</v>
      </c>
      <c r="B42" s="5" t="s">
        <v>81</v>
      </c>
      <c r="C42" s="17" t="s">
        <v>123</v>
      </c>
      <c r="D42" s="18" t="s">
        <v>124</v>
      </c>
      <c r="E42" s="36" t="s">
        <v>23</v>
      </c>
      <c r="F42" s="5" t="s">
        <v>24</v>
      </c>
      <c r="G42" s="16">
        <f t="shared" si="9"/>
        <v>2195000</v>
      </c>
      <c r="H42" s="27">
        <v>2195000</v>
      </c>
      <c r="I42" s="5"/>
      <c r="J42" s="5"/>
      <c r="K42" s="5"/>
      <c r="L42" s="5"/>
      <c r="M42" s="5"/>
      <c r="N42" s="5"/>
      <c r="O42" s="16">
        <f t="shared" si="10"/>
        <v>2195000</v>
      </c>
      <c r="P42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  <ignoredErrors>
    <ignoredError sqref="G16" formula="1" formulaRange="1"/>
    <ignoredError sqref="G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2024-12-11T07:01:15Z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2052-12.1.0.19302</vt:lpwstr>
  </property>
</Properties>
</file>