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2065" windowHeight="14725" tabRatio="685" activeTab="11"/>
  </bookViews>
  <sheets>
    <sheet name="表1" sheetId="29" r:id="rId1"/>
    <sheet name="表2" sheetId="1" r:id="rId2"/>
    <sheet name="表3" sheetId="2" r:id="rId3"/>
    <sheet name="表4" sheetId="7" r:id="rId4"/>
    <sheet name="表5" sheetId="25" r:id="rId5"/>
    <sheet name="表6" sheetId="8" r:id="rId6"/>
    <sheet name="表7" sheetId="9" r:id="rId7"/>
    <sheet name="表8" sheetId="30" r:id="rId8"/>
    <sheet name="表9" sheetId="14" r:id="rId9"/>
    <sheet name="表10" sheetId="21" r:id="rId10"/>
    <sheet name="表11" sheetId="22" r:id="rId11"/>
    <sheet name="表12" sheetId="24" r:id="rId12"/>
    <sheet name="表13" sheetId="26" r:id="rId13"/>
  </sheets>
  <definedNames>
    <definedName name="_6_其他">#REF!</definedName>
    <definedName name="A">#REF!</definedName>
    <definedName name="g">#N/A</definedName>
    <definedName name="H">getcell(48,INDIRECT("RC",FALSE))</definedName>
    <definedName name="_xlnm.Print_Area" localSheetId="10">表11!$A$1:$E$18</definedName>
    <definedName name="_xlnm.Print_Area" localSheetId="2">表3!$A$1:$J$19</definedName>
    <definedName name="_xlnm.Print_Area" localSheetId="9">表10!$A$1:$I$9</definedName>
    <definedName name="_xlnm.Print_Area" localSheetId="3">表4!$A$1:$D$43</definedName>
    <definedName name="_xlnm.Print_Area" localSheetId="1">表2!$A$1:$H$27</definedName>
    <definedName name="_xlnm.Print_Area">#N/A</definedName>
    <definedName name="_xlnm.Print_Titles">#N/A</definedName>
    <definedName name="Sheet1">#REF!</definedName>
    <definedName name="经开区">getcell(48,INDIRECT("RC",FALSE))</definedName>
    <definedName name="_xlnm.Print_Titles" localSheetId="11">表12!$4:$4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<sst xmlns="http://schemas.openxmlformats.org/spreadsheetml/2006/main" count="589" uniqueCount="441">
  <si>
    <t>表1</t>
  </si>
  <si>
    <t>2022年株洲市天元区一般公共预算收支决算总表</t>
  </si>
  <si>
    <t>单位:万元</t>
  </si>
  <si>
    <t>预算科目</t>
  </si>
  <si>
    <t>年初预算数</t>
  </si>
  <si>
    <t>调整预算数</t>
  </si>
  <si>
    <t>决算数</t>
  </si>
  <si>
    <t>一、税收收入</t>
  </si>
  <si>
    <t>一、一般公共服务支出</t>
  </si>
  <si>
    <t xml:space="preserve">    增值税</t>
  </si>
  <si>
    <t>二、外交支出</t>
  </si>
  <si>
    <t xml:space="preserve">    企业所得税</t>
  </si>
  <si>
    <t>三、国防支出</t>
  </si>
  <si>
    <t xml:space="preserve">    个人所得税</t>
  </si>
  <si>
    <t>四、公共安全支出</t>
  </si>
  <si>
    <t xml:space="preserve">    资源税</t>
  </si>
  <si>
    <t>五、教育支出</t>
  </si>
  <si>
    <t xml:space="preserve">    城市维护建设税</t>
  </si>
  <si>
    <t>六、科学技术支出</t>
  </si>
  <si>
    <t xml:space="preserve">    房产税</t>
  </si>
  <si>
    <t>七、文化旅游体育与传媒支出</t>
  </si>
  <si>
    <t xml:space="preserve">    印花税</t>
  </si>
  <si>
    <t>八、社会保障和就业支出</t>
  </si>
  <si>
    <t xml:space="preserve">    城镇土地使用税</t>
  </si>
  <si>
    <t>九、卫生健康支出</t>
  </si>
  <si>
    <t xml:space="preserve">    土地增值税</t>
  </si>
  <si>
    <t>十、节能环保支出</t>
  </si>
  <si>
    <t xml:space="preserve">    车船税</t>
  </si>
  <si>
    <t>十一、城乡社区支出</t>
  </si>
  <si>
    <t xml:space="preserve">    耕地占用税</t>
  </si>
  <si>
    <t>十二、农林水支出</t>
  </si>
  <si>
    <t xml:space="preserve">    契税</t>
  </si>
  <si>
    <t>十三、交通运输支出</t>
  </si>
  <si>
    <t xml:space="preserve">    烟叶税</t>
  </si>
  <si>
    <t>十四、资源勘探工业信息等支出</t>
  </si>
  <si>
    <t xml:space="preserve">    环境保护税</t>
  </si>
  <si>
    <t>十五、商业服务业等支出</t>
  </si>
  <si>
    <t xml:space="preserve">    其他税收收入</t>
  </si>
  <si>
    <t>十六、金融支出</t>
  </si>
  <si>
    <t>二、非税收入</t>
  </si>
  <si>
    <t>十七、援助其他地区支出</t>
  </si>
  <si>
    <t xml:space="preserve">    专项收入</t>
  </si>
  <si>
    <t>十八、自然资源海洋气象等支出</t>
  </si>
  <si>
    <t xml:space="preserve">    行政事业性收费收入</t>
  </si>
  <si>
    <t>十九、住房保障支出</t>
  </si>
  <si>
    <t xml:space="preserve">    罚没收入</t>
  </si>
  <si>
    <t>二十、粮油物资储备支出</t>
  </si>
  <si>
    <t xml:space="preserve">    国有资本经营收入</t>
  </si>
  <si>
    <t>二十一、灾害防治及应急管理支出</t>
  </si>
  <si>
    <t xml:space="preserve">    国有资源(资产)有偿使用收入</t>
  </si>
  <si>
    <t>二十二、预备费</t>
  </si>
  <si>
    <t xml:space="preserve">    其他收入</t>
  </si>
  <si>
    <t>二十三、其他支出</t>
  </si>
  <si>
    <t>二十四、债务付息支出</t>
  </si>
  <si>
    <t>二十五、债务发行费用支出</t>
  </si>
  <si>
    <t>本 年 收 入 合 计</t>
  </si>
  <si>
    <r>
      <rPr>
        <sz val="11"/>
        <rFont val="仿宋_GB2312"/>
        <charset val="134"/>
      </rPr>
      <t>本</t>
    </r>
    <r>
      <rPr>
        <sz val="11"/>
        <rFont val="Times New Roman"/>
        <charset val="134"/>
      </rPr>
      <t xml:space="preserve"> </t>
    </r>
    <r>
      <rPr>
        <sz val="11"/>
        <rFont val="仿宋_GB2312"/>
        <charset val="134"/>
      </rPr>
      <t>年</t>
    </r>
    <r>
      <rPr>
        <sz val="11"/>
        <rFont val="Times New Roman"/>
        <charset val="134"/>
      </rPr>
      <t xml:space="preserve"> </t>
    </r>
    <r>
      <rPr>
        <sz val="11"/>
        <rFont val="仿宋_GB2312"/>
        <charset val="134"/>
      </rPr>
      <t>支</t>
    </r>
    <r>
      <rPr>
        <sz val="11"/>
        <rFont val="Times New Roman"/>
        <charset val="134"/>
      </rPr>
      <t xml:space="preserve"> </t>
    </r>
    <r>
      <rPr>
        <sz val="11"/>
        <rFont val="仿宋_GB2312"/>
        <charset val="134"/>
      </rPr>
      <t>出</t>
    </r>
    <r>
      <rPr>
        <sz val="11"/>
        <rFont val="Times New Roman"/>
        <charset val="134"/>
      </rPr>
      <t xml:space="preserve"> </t>
    </r>
    <r>
      <rPr>
        <sz val="11"/>
        <rFont val="仿宋_GB2312"/>
        <charset val="134"/>
      </rPr>
      <t>合</t>
    </r>
    <r>
      <rPr>
        <sz val="11"/>
        <rFont val="Times New Roman"/>
        <charset val="134"/>
      </rPr>
      <t xml:space="preserve"> </t>
    </r>
    <r>
      <rPr>
        <sz val="11"/>
        <rFont val="仿宋_GB2312"/>
        <charset val="134"/>
      </rPr>
      <t>计</t>
    </r>
  </si>
  <si>
    <t>表2</t>
  </si>
  <si>
    <t>2022年株洲市天元区一般公共预算收入决算表</t>
  </si>
  <si>
    <t>单位：万元</t>
  </si>
  <si>
    <t>收   入   项   目</t>
  </si>
  <si>
    <t>实际完成数</t>
  </si>
  <si>
    <t>占年初预算数%</t>
  </si>
  <si>
    <t>占调整预算数%</t>
  </si>
  <si>
    <t>上年同期数</t>
  </si>
  <si>
    <t>同比增减%</t>
  </si>
  <si>
    <t>地方收入</t>
  </si>
  <si>
    <t xml:space="preserve">地方税收收入占地方收入比重%   </t>
  </si>
  <si>
    <t>（一）税收收入</t>
  </si>
  <si>
    <t>1．增值税</t>
  </si>
  <si>
    <t>2．企业所得税</t>
  </si>
  <si>
    <t>3．个人所得税</t>
  </si>
  <si>
    <t>4．资源税</t>
  </si>
  <si>
    <t>5．城市维护建设税</t>
  </si>
  <si>
    <t>6．房产税</t>
  </si>
  <si>
    <t>7．印花税</t>
  </si>
  <si>
    <t>8．城镇土地使用税</t>
  </si>
  <si>
    <t>9．土地增值税</t>
  </si>
  <si>
    <t>11．耕地占用税</t>
  </si>
  <si>
    <t>12．契税</t>
  </si>
  <si>
    <t>13. 其他税收收入</t>
  </si>
  <si>
    <t>（二）非税收入</t>
  </si>
  <si>
    <t>1．专项收入</t>
  </si>
  <si>
    <t>2．行政事业性收费收入</t>
  </si>
  <si>
    <t>3．罚没收入</t>
  </si>
  <si>
    <t>4．国有资本经营收入</t>
  </si>
  <si>
    <t>5．国有资源（资产）有偿使用收入</t>
  </si>
  <si>
    <t>6．其他收入</t>
  </si>
  <si>
    <t>表3</t>
  </si>
  <si>
    <t>2022年株洲市天元区一般公共预算支出决算表</t>
  </si>
  <si>
    <r>
      <rPr>
        <sz val="11"/>
        <rFont val="仿宋_GB2312"/>
        <charset val="134"/>
      </rPr>
      <t>单位：万元</t>
    </r>
  </si>
  <si>
    <r>
      <rPr>
        <b/>
        <sz val="11"/>
        <color indexed="8"/>
        <rFont val="仿宋_GB2312"/>
        <charset val="134"/>
      </rPr>
      <t>项</t>
    </r>
    <r>
      <rPr>
        <b/>
        <sz val="11"/>
        <color indexed="8"/>
        <rFont val="Times New Roman"/>
        <charset val="134"/>
      </rPr>
      <t xml:space="preserve">           </t>
    </r>
    <r>
      <rPr>
        <b/>
        <sz val="11"/>
        <color indexed="8"/>
        <rFont val="仿宋_GB2312"/>
        <charset val="134"/>
      </rPr>
      <t>目</t>
    </r>
  </si>
  <si>
    <r>
      <rPr>
        <b/>
        <sz val="11"/>
        <rFont val="仿宋_GB2312"/>
        <charset val="134"/>
      </rPr>
      <t>占调整预算数</t>
    </r>
    <r>
      <rPr>
        <b/>
        <sz val="11"/>
        <rFont val="Times New Roman"/>
        <charset val="134"/>
      </rPr>
      <t>%</t>
    </r>
  </si>
  <si>
    <r>
      <rPr>
        <b/>
        <sz val="11"/>
        <rFont val="仿宋_GB2312"/>
        <charset val="134"/>
      </rPr>
      <t>同比增减</t>
    </r>
    <r>
      <rPr>
        <b/>
        <sz val="11"/>
        <rFont val="Times New Roman"/>
        <charset val="134"/>
      </rPr>
      <t>%</t>
    </r>
  </si>
  <si>
    <t>合计</t>
  </si>
  <si>
    <t>本级</t>
  </si>
  <si>
    <t>上年结转</t>
  </si>
  <si>
    <t>一般公共预算支出合计</t>
  </si>
  <si>
    <r>
      <rPr>
        <sz val="11"/>
        <color indexed="8"/>
        <rFont val="Times New Roman"/>
        <charset val="134"/>
      </rPr>
      <t>1</t>
    </r>
    <r>
      <rPr>
        <sz val="11"/>
        <color indexed="8"/>
        <rFont val="仿宋_GB2312"/>
        <charset val="134"/>
      </rPr>
      <t>、一般公共服务</t>
    </r>
  </si>
  <si>
    <r>
      <rPr>
        <sz val="11"/>
        <color indexed="8"/>
        <rFont val="Times New Roman"/>
        <charset val="134"/>
      </rPr>
      <t>2</t>
    </r>
    <r>
      <rPr>
        <sz val="11"/>
        <color indexed="8"/>
        <rFont val="仿宋_GB2312"/>
        <charset val="134"/>
      </rPr>
      <t>、公共安全</t>
    </r>
  </si>
  <si>
    <r>
      <rPr>
        <sz val="11"/>
        <color indexed="8"/>
        <rFont val="Times New Roman"/>
        <charset val="134"/>
      </rPr>
      <t>3</t>
    </r>
    <r>
      <rPr>
        <sz val="11"/>
        <color indexed="8"/>
        <rFont val="仿宋_GB2312"/>
        <charset val="134"/>
      </rPr>
      <t>、教育</t>
    </r>
  </si>
  <si>
    <r>
      <rPr>
        <sz val="11"/>
        <color indexed="8"/>
        <rFont val="Times New Roman"/>
        <charset val="134"/>
      </rPr>
      <t>4</t>
    </r>
    <r>
      <rPr>
        <sz val="11"/>
        <color indexed="8"/>
        <rFont val="仿宋_GB2312"/>
        <charset val="134"/>
      </rPr>
      <t>、科学技术</t>
    </r>
  </si>
  <si>
    <r>
      <rPr>
        <sz val="11"/>
        <color indexed="8"/>
        <rFont val="Times New Roman"/>
        <charset val="134"/>
      </rPr>
      <t>5</t>
    </r>
    <r>
      <rPr>
        <sz val="11"/>
        <color indexed="8"/>
        <rFont val="仿宋_GB2312"/>
        <charset val="134"/>
      </rPr>
      <t>、文化旅游体育与传媒</t>
    </r>
  </si>
  <si>
    <r>
      <rPr>
        <sz val="11"/>
        <color indexed="8"/>
        <rFont val="Times New Roman"/>
        <charset val="134"/>
      </rPr>
      <t>6</t>
    </r>
    <r>
      <rPr>
        <sz val="11"/>
        <color indexed="8"/>
        <rFont val="仿宋_GB2312"/>
        <charset val="134"/>
      </rPr>
      <t>、社会保障和就业</t>
    </r>
  </si>
  <si>
    <r>
      <rPr>
        <sz val="11"/>
        <color indexed="8"/>
        <rFont val="Times New Roman"/>
        <charset val="134"/>
      </rPr>
      <t>7</t>
    </r>
    <r>
      <rPr>
        <sz val="11"/>
        <color indexed="8"/>
        <rFont val="仿宋_GB2312"/>
        <charset val="134"/>
      </rPr>
      <t>、卫生健康</t>
    </r>
  </si>
  <si>
    <r>
      <rPr>
        <sz val="11"/>
        <color indexed="8"/>
        <rFont val="Times New Roman"/>
        <charset val="134"/>
      </rPr>
      <t>8</t>
    </r>
    <r>
      <rPr>
        <sz val="11"/>
        <color indexed="8"/>
        <rFont val="仿宋_GB2312"/>
        <charset val="134"/>
      </rPr>
      <t>、节能环保</t>
    </r>
  </si>
  <si>
    <r>
      <rPr>
        <sz val="11"/>
        <color indexed="8"/>
        <rFont val="Times New Roman"/>
        <charset val="134"/>
      </rPr>
      <t>9</t>
    </r>
    <r>
      <rPr>
        <sz val="11"/>
        <color indexed="8"/>
        <rFont val="仿宋_GB2312"/>
        <charset val="134"/>
      </rPr>
      <t>、城乡社区</t>
    </r>
  </si>
  <si>
    <r>
      <rPr>
        <sz val="11"/>
        <color indexed="8"/>
        <rFont val="Times New Roman"/>
        <charset val="134"/>
      </rPr>
      <t>10</t>
    </r>
    <r>
      <rPr>
        <sz val="11"/>
        <color indexed="8"/>
        <rFont val="仿宋_GB2312"/>
        <charset val="134"/>
      </rPr>
      <t>、农林水</t>
    </r>
  </si>
  <si>
    <r>
      <rPr>
        <sz val="11"/>
        <color indexed="8"/>
        <rFont val="Times New Roman"/>
        <charset val="134"/>
      </rPr>
      <t>11</t>
    </r>
    <r>
      <rPr>
        <sz val="11"/>
        <color indexed="8"/>
        <rFont val="仿宋_GB2312"/>
        <charset val="134"/>
      </rPr>
      <t>、交通运输</t>
    </r>
  </si>
  <si>
    <r>
      <rPr>
        <sz val="11"/>
        <color indexed="8"/>
        <rFont val="Times New Roman"/>
        <charset val="134"/>
      </rPr>
      <t>12</t>
    </r>
    <r>
      <rPr>
        <sz val="11"/>
        <color indexed="8"/>
        <rFont val="仿宋_GB2312"/>
        <charset val="134"/>
      </rPr>
      <t>、住房保障</t>
    </r>
  </si>
  <si>
    <r>
      <rPr>
        <sz val="11"/>
        <color indexed="8"/>
        <rFont val="Times New Roman"/>
        <charset val="134"/>
      </rPr>
      <t>13</t>
    </r>
    <r>
      <rPr>
        <sz val="11"/>
        <color indexed="8"/>
        <rFont val="仿宋_GB2312"/>
        <charset val="134"/>
      </rPr>
      <t>、其他支出</t>
    </r>
  </si>
  <si>
    <t>表4</t>
  </si>
  <si>
    <t>2022年株洲市天元区一般公共预算收支平衡表</t>
  </si>
  <si>
    <t>项     目</t>
  </si>
  <si>
    <t>金　　额</t>
  </si>
  <si>
    <t>一、本年收入</t>
  </si>
  <si>
    <t>一、本年支出</t>
  </si>
  <si>
    <t>二、上级补助收入</t>
  </si>
  <si>
    <t>二、上解上级支出</t>
  </si>
  <si>
    <t>（一）返还性收入</t>
  </si>
  <si>
    <t xml:space="preserve">  体制上解支出</t>
  </si>
  <si>
    <t xml:space="preserve">    所得税基数返还</t>
  </si>
  <si>
    <t xml:space="preserve">  专项上解支出</t>
  </si>
  <si>
    <t xml:space="preserve">    成品油价格和税费改革税收返还</t>
  </si>
  <si>
    <t xml:space="preserve">    增值税税收返还收入</t>
  </si>
  <si>
    <t xml:space="preserve">    消费税税收返还收入</t>
  </si>
  <si>
    <t xml:space="preserve">    增值税“五五分享”税收返还收入</t>
  </si>
  <si>
    <t xml:space="preserve">    其他返还性收入</t>
  </si>
  <si>
    <t>（二）一般性转移支付</t>
  </si>
  <si>
    <t xml:space="preserve">    均衡性转移支付收入</t>
  </si>
  <si>
    <t xml:space="preserve">    县级基本财力保障机制奖补资金收入</t>
  </si>
  <si>
    <t xml:space="preserve">    结算补助收入</t>
  </si>
  <si>
    <t xml:space="preserve">    企业事业单位划转补助收入</t>
  </si>
  <si>
    <t xml:space="preserve">    产粮(油)大县奖励资金收入</t>
  </si>
  <si>
    <t xml:space="preserve">    固定数额补助收入</t>
  </si>
  <si>
    <t xml:space="preserve">                   </t>
  </si>
  <si>
    <t xml:space="preserve">    公共安全共同财政事权转移支付收入  </t>
  </si>
  <si>
    <t xml:space="preserve">    教育共同财政事权转移支付收入  </t>
  </si>
  <si>
    <t xml:space="preserve">    科学技术共同财政事权转移支付收入  </t>
  </si>
  <si>
    <t xml:space="preserve">    文化旅游体育与传媒共同财政事权转移支付收入  </t>
  </si>
  <si>
    <t xml:space="preserve">    社会保障和就业共同财政事权转移支付收入  </t>
  </si>
  <si>
    <t xml:space="preserve">    医疗卫生共同财政事权转移支付收入  </t>
  </si>
  <si>
    <t xml:space="preserve">    农林水共同财政事权转移支付收入  </t>
  </si>
  <si>
    <t xml:space="preserve">    交通运输共同财政事权转移支付收入  </t>
  </si>
  <si>
    <t xml:space="preserve">    住房保障共同财政事权转移支付收入  </t>
  </si>
  <si>
    <t xml:space="preserve">    粮油物资储备共同财政事权转移支付收入  </t>
  </si>
  <si>
    <t xml:space="preserve">    增值税留抵退税转移支付收入</t>
  </si>
  <si>
    <t xml:space="preserve">    其他退税减税降费转移支付收入</t>
  </si>
  <si>
    <t xml:space="preserve">    补充县区财力转移支付收入</t>
  </si>
  <si>
    <t xml:space="preserve">    其他一般性转移支付收入</t>
  </si>
  <si>
    <t>（三）专项转移支付</t>
  </si>
  <si>
    <t>三、上年结余</t>
  </si>
  <si>
    <t>三、债务还本支出</t>
  </si>
  <si>
    <t>四、调入资金</t>
  </si>
  <si>
    <t>四、安排预算稳定调节基金</t>
  </si>
  <si>
    <t>五、债务转贷收入</t>
  </si>
  <si>
    <t>五、年终结余</t>
  </si>
  <si>
    <t>六、动用预算稳定调节基金</t>
  </si>
  <si>
    <t xml:space="preserve">   其中：结转下年支出</t>
  </si>
  <si>
    <t>净结余</t>
  </si>
  <si>
    <t>总   计</t>
  </si>
  <si>
    <t>表5</t>
  </si>
  <si>
    <t>2022年预备费使用明细表</t>
  </si>
  <si>
    <t>单位</t>
  </si>
  <si>
    <t>项目名称</t>
  </si>
  <si>
    <t>金额</t>
  </si>
  <si>
    <t>一、疫情防控专项经费</t>
  </si>
  <si>
    <t>区应急管理局</t>
  </si>
  <si>
    <t>防疫物资采购专项经费</t>
  </si>
  <si>
    <t>区卫生健康局</t>
  </si>
  <si>
    <t>新冠肺炎疫情防控工作经费</t>
  </si>
  <si>
    <t>集中隔离医学观察点专项经费</t>
  </si>
  <si>
    <t>区教育局</t>
  </si>
  <si>
    <t>教育系统核酸检测专项经费</t>
  </si>
  <si>
    <t>核酸检测费用</t>
  </si>
  <si>
    <t>区财政局社保基金</t>
  </si>
  <si>
    <t>新冠肺炎患者医疗救治费用</t>
  </si>
  <si>
    <t>区委办公室</t>
  </si>
  <si>
    <t>疫情防控专项经费</t>
  </si>
  <si>
    <t>区机关事务服务中心</t>
  </si>
  <si>
    <t>隔离酒店伙食经费</t>
  </si>
  <si>
    <t>疫情防控集中隔离医学观察场所经费</t>
  </si>
  <si>
    <t>援株医疗队防疫经费</t>
  </si>
  <si>
    <t>镇、街道</t>
  </si>
  <si>
    <t>疫情防控工作经费泰办</t>
  </si>
  <si>
    <t>区交通运输局</t>
  </si>
  <si>
    <t>区人民政府</t>
  </si>
  <si>
    <t>区住建局</t>
  </si>
  <si>
    <t>防疫资金（华智检测）</t>
  </si>
  <si>
    <t>二、综治维稳专项经费</t>
  </si>
  <si>
    <t>区信访局</t>
  </si>
  <si>
    <t>省、市特护期信访维稳工作经费</t>
  </si>
  <si>
    <t>2022年冬奥会、冬残奥会、全国两会信访维稳工作经费</t>
  </si>
  <si>
    <t>党代表会议特护期、湘商大会信访维稳工作经费</t>
  </si>
  <si>
    <t>区退役军人事务局、区民政局</t>
  </si>
  <si>
    <t>价格临时补贴</t>
  </si>
  <si>
    <t>区总工会</t>
  </si>
  <si>
    <t>“消费帮扶助力乡村振兴”专项资金</t>
  </si>
  <si>
    <t>自建房安全专项整治排查项目经费</t>
  </si>
  <si>
    <t>三、防汛抗旱应急救援专项</t>
  </si>
  <si>
    <t>抗旱物资购置经费</t>
  </si>
  <si>
    <t>救灾资金</t>
  </si>
  <si>
    <t>冲锋舟、摩托艇联合水上救援集训经费</t>
  </si>
  <si>
    <t>区栗雨街道办事处</t>
  </si>
  <si>
    <t>南塘港隐患处置防汛抢险工程资金</t>
  </si>
  <si>
    <t>表6</t>
  </si>
  <si>
    <t>2022年株洲市天元区政府性基金收支决算表</t>
  </si>
  <si>
    <t>国有土地使用权出让收入</t>
  </si>
  <si>
    <t>国有土地使用权出让相关支出</t>
  </si>
  <si>
    <t>国有土地收益基金收入</t>
  </si>
  <si>
    <t>国有土地收益基金相关支出</t>
  </si>
  <si>
    <t>农业土地开发资金收入</t>
  </si>
  <si>
    <t>农业土地开发资金相关支出</t>
  </si>
  <si>
    <t>城市基础设施配套费收入</t>
  </si>
  <si>
    <t>城市基础设施配套费相关支出</t>
  </si>
  <si>
    <t>污水处理费收入</t>
  </si>
  <si>
    <t>污水处理费相关支出</t>
  </si>
  <si>
    <t>车辆通行费相关收入</t>
  </si>
  <si>
    <t>车辆通行费相关支出</t>
  </si>
  <si>
    <t>彩票公益金收入</t>
  </si>
  <si>
    <t>彩票公益金相关支出</t>
  </si>
  <si>
    <t>其他各项政府性基金收入</t>
  </si>
  <si>
    <t>抗疫特别国债安排的支出</t>
  </si>
  <si>
    <t>其他各项政府性基金相关支出</t>
  </si>
  <si>
    <t>表7</t>
  </si>
  <si>
    <t>2022年株洲市天元区政府性基金收支平衡表</t>
  </si>
  <si>
    <t>项　　目</t>
  </si>
  <si>
    <t>政府性基金收入</t>
  </si>
  <si>
    <t>政府性基金支出</t>
  </si>
  <si>
    <t>政府性基金上级补助收入</t>
  </si>
  <si>
    <t>政府性基金上解上级支出</t>
  </si>
  <si>
    <t>政府性基金省补助计划单列市收入</t>
  </si>
  <si>
    <t>政府性基金计划单列市上解省支出</t>
  </si>
  <si>
    <t>地方政府专项债务(转贷)收入</t>
  </si>
  <si>
    <t>地方政府专项债务还本支出</t>
  </si>
  <si>
    <t>政府性基金调出资金</t>
  </si>
  <si>
    <t>政府性基金上年结余</t>
  </si>
  <si>
    <t>政府性基金年终结余</t>
  </si>
  <si>
    <t>表8</t>
  </si>
  <si>
    <t>2022年株洲市天元区国有资本经营收支决算表</t>
  </si>
  <si>
    <t>利润收入</t>
  </si>
  <si>
    <t>解决历史遗留问题及改革成本支出</t>
  </si>
  <si>
    <r>
      <rPr>
        <sz val="11"/>
        <rFont val="仿宋_GB2312"/>
        <charset val="134"/>
      </rPr>
      <t>股利、股息收入</t>
    </r>
  </si>
  <si>
    <r>
      <rPr>
        <sz val="11"/>
        <rFont val="仿宋_GB2312"/>
        <charset val="134"/>
      </rPr>
      <t>国有企业资本金注入</t>
    </r>
  </si>
  <si>
    <r>
      <rPr>
        <sz val="11"/>
        <rFont val="仿宋_GB2312"/>
        <charset val="134"/>
      </rPr>
      <t>产权转让收入</t>
    </r>
  </si>
  <si>
    <r>
      <rPr>
        <sz val="11"/>
        <rFont val="仿宋_GB2312"/>
        <charset val="134"/>
      </rPr>
      <t>国有企业政策性补贴</t>
    </r>
  </si>
  <si>
    <r>
      <rPr>
        <sz val="11"/>
        <rFont val="仿宋_GB2312"/>
        <charset val="134"/>
      </rPr>
      <t>清算收入</t>
    </r>
  </si>
  <si>
    <r>
      <rPr>
        <sz val="11"/>
        <rFont val="仿宋_GB2312"/>
        <charset val="134"/>
      </rPr>
      <t>其他国有资本经营预算支出</t>
    </r>
  </si>
  <si>
    <r>
      <rPr>
        <sz val="11"/>
        <rFont val="仿宋_GB2312"/>
        <charset val="134"/>
      </rPr>
      <t>其他国有资本经营预算收入</t>
    </r>
  </si>
  <si>
    <r>
      <rPr>
        <sz val="11"/>
        <rFont val="仿宋_GB2312"/>
        <charset val="134"/>
      </rPr>
      <t>总</t>
    </r>
    <r>
      <rPr>
        <sz val="11"/>
        <rFont val="Times New Roman"/>
        <charset val="134"/>
      </rPr>
      <t xml:space="preserve">   </t>
    </r>
    <r>
      <rPr>
        <sz val="11"/>
        <rFont val="仿宋_GB2312"/>
        <charset val="134"/>
      </rPr>
      <t>计</t>
    </r>
  </si>
  <si>
    <t>表9</t>
  </si>
  <si>
    <t>2022年株洲市天元区国有资本经营收支平衡表</t>
  </si>
  <si>
    <t>股利、股息收入</t>
  </si>
  <si>
    <t>其中：国有企业退休人员社会化管理补助支出</t>
  </si>
  <si>
    <t>产权转让收入</t>
  </si>
  <si>
    <t>国有企业资本金注入</t>
  </si>
  <si>
    <t>清算收入</t>
  </si>
  <si>
    <t>国有企业政策性补贴</t>
  </si>
  <si>
    <t>其他国有资本经营预算收入</t>
  </si>
  <si>
    <t>金融国有资本经营预算支出</t>
  </si>
  <si>
    <t>本年收入合计</t>
  </si>
  <si>
    <t>其他国有资本经营预算支出</t>
  </si>
  <si>
    <t>上级补助收入</t>
  </si>
  <si>
    <t>本年支出合计</t>
  </si>
  <si>
    <t>省补助计划单列市收入</t>
  </si>
  <si>
    <t>上解上级支出</t>
  </si>
  <si>
    <t>计划单列市上解省支出</t>
  </si>
  <si>
    <t>调出资金</t>
  </si>
  <si>
    <t>上年结余</t>
  </si>
  <si>
    <t>年终结余</t>
  </si>
  <si>
    <t>收入总计</t>
  </si>
  <si>
    <t>支出总计</t>
  </si>
  <si>
    <t>表10</t>
  </si>
  <si>
    <t>2022年株洲市天元区社会保险基金收支决算表</t>
  </si>
  <si>
    <r>
      <rPr>
        <b/>
        <sz val="11"/>
        <rFont val="仿宋_GB2312"/>
        <charset val="134"/>
      </rPr>
      <t>项</t>
    </r>
    <r>
      <rPr>
        <b/>
        <sz val="11"/>
        <rFont val="Times New Roman"/>
        <charset val="134"/>
      </rPr>
      <t xml:space="preserve">    </t>
    </r>
    <r>
      <rPr>
        <b/>
        <sz val="11"/>
        <rFont val="仿宋_GB2312"/>
        <charset val="134"/>
      </rPr>
      <t>目</t>
    </r>
  </si>
  <si>
    <t>社会保险基金收入</t>
  </si>
  <si>
    <t>社会保险基金支出</t>
  </si>
  <si>
    <t>预算数</t>
  </si>
  <si>
    <r>
      <rPr>
        <b/>
        <sz val="11"/>
        <rFont val="仿宋_GB2312"/>
        <charset val="134"/>
      </rPr>
      <t>占预算数</t>
    </r>
    <r>
      <rPr>
        <b/>
        <sz val="11"/>
        <rFont val="Times New Roman"/>
        <charset val="134"/>
      </rPr>
      <t>%</t>
    </r>
  </si>
  <si>
    <t>失业保险</t>
  </si>
  <si>
    <t>城乡居民基本养老保险</t>
  </si>
  <si>
    <t>机关养老保险</t>
  </si>
  <si>
    <t>表11</t>
  </si>
  <si>
    <t>2022年株洲市天元区社会保险基金收支平衡表</t>
  </si>
  <si>
    <t>项  目</t>
  </si>
  <si>
    <t>城乡居民基本养老
保险</t>
  </si>
  <si>
    <t>总 计</t>
  </si>
  <si>
    <t>一、上年结余</t>
  </si>
  <si>
    <t>二、本年收入合计</t>
  </si>
  <si>
    <t xml:space="preserve">   其中:社会保险费收入</t>
  </si>
  <si>
    <t xml:space="preserve">      　财政补贴收入</t>
  </si>
  <si>
    <t xml:space="preserve">      　利息收入</t>
  </si>
  <si>
    <t xml:space="preserve">    　  委托投资收益</t>
  </si>
  <si>
    <t xml:space="preserve">        转移收入</t>
  </si>
  <si>
    <t xml:space="preserve">        其他收入</t>
  </si>
  <si>
    <t xml:space="preserve">        全国统筹调剂资金收入</t>
  </si>
  <si>
    <t>三、本年支出合计</t>
  </si>
  <si>
    <t>其中：待遇性支出</t>
  </si>
  <si>
    <t>四、本年收支结余</t>
  </si>
  <si>
    <t>五、年末累计结余</t>
  </si>
  <si>
    <r>
      <rPr>
        <sz val="12"/>
        <color theme="1"/>
        <rFont val="仿宋_GB2312"/>
        <charset val="1"/>
      </rPr>
      <t>表</t>
    </r>
    <r>
      <rPr>
        <sz val="12"/>
        <color theme="1"/>
        <rFont val="Times New Roman"/>
        <charset val="1"/>
      </rPr>
      <t>12</t>
    </r>
  </si>
  <si>
    <t>政府债券余额明细表</t>
  </si>
  <si>
    <t>单位：亿元</t>
  </si>
  <si>
    <t>债券名称</t>
  </si>
  <si>
    <t>债券简称</t>
  </si>
  <si>
    <t>债券类型</t>
  </si>
  <si>
    <t>债券余额</t>
  </si>
  <si>
    <t>期限（年）</t>
  </si>
  <si>
    <t>2020湖南省地方政府再融资一般债券（二期）-2020年湖南省政府一般债券（五期）</t>
  </si>
  <si>
    <t>20湖南债47</t>
  </si>
  <si>
    <t>一般债券</t>
  </si>
  <si>
    <r>
      <rPr>
        <sz val="11"/>
        <rFont val="Times New Roman"/>
        <charset val="134"/>
      </rPr>
      <t>3</t>
    </r>
    <r>
      <rPr>
        <sz val="11"/>
        <rFont val="宋体"/>
        <charset val="134"/>
      </rPr>
      <t>年</t>
    </r>
  </si>
  <si>
    <t>2021年湖南省政府一般债券（七期）</t>
  </si>
  <si>
    <t>21湖南10</t>
  </si>
  <si>
    <t>2022年湖南省政府一般债券（二期）</t>
  </si>
  <si>
    <t>22湖南债02</t>
  </si>
  <si>
    <t>2020年湖南省地方政府再融资一般债券（三期）-2020年湖南省政府一般债券（七期）</t>
  </si>
  <si>
    <t>20湖南债51</t>
  </si>
  <si>
    <t>2021年湖南省政府一般债券（十一期）</t>
  </si>
  <si>
    <t>21湖南债62</t>
  </si>
  <si>
    <t>2018年湖南省政府一般债券（三期）</t>
  </si>
  <si>
    <t>18湖南04</t>
  </si>
  <si>
    <r>
      <rPr>
        <sz val="11"/>
        <rFont val="Times New Roman"/>
        <charset val="134"/>
      </rPr>
      <t>5</t>
    </r>
    <r>
      <rPr>
        <sz val="11"/>
        <rFont val="宋体"/>
        <charset val="134"/>
      </rPr>
      <t>年</t>
    </r>
  </si>
  <si>
    <t>2020湖南省政府一般债券（六期）</t>
  </si>
  <si>
    <t>20湖南债50</t>
  </si>
  <si>
    <t>2018年湖南省政府一般债券（二期）（定向调增）</t>
  </si>
  <si>
    <t>18湖南02</t>
  </si>
  <si>
    <r>
      <rPr>
        <sz val="11"/>
        <rFont val="仿宋_GB2312"/>
        <charset val="134"/>
      </rPr>
      <t>2019年湖南省土地储备专项债券（三期）</t>
    </r>
    <r>
      <rPr>
        <sz val="11"/>
        <rFont val="Times New Roman"/>
        <charset val="134"/>
      </rPr>
      <t>―</t>
    </r>
    <r>
      <rPr>
        <sz val="11"/>
        <rFont val="仿宋_GB2312"/>
        <charset val="134"/>
      </rPr>
      <t>2019年湖南省政府专项债券（十期）</t>
    </r>
  </si>
  <si>
    <t>19湖南16</t>
  </si>
  <si>
    <t>专项债券</t>
  </si>
  <si>
    <t>2019年湖南省土地储备专项债券（二期）-2019年湖南省政府专项债券（六期）</t>
  </si>
  <si>
    <t>19湖南债10</t>
  </si>
  <si>
    <t>2018湖南省岳阳常德衡阳株洲郴州湘潭土储专项债1期-2018年湖南省政府专项债7期</t>
  </si>
  <si>
    <t>18湖南债17</t>
  </si>
  <si>
    <t>2018年湖南省政府一般债券（六期）</t>
  </si>
  <si>
    <t>18湖南09</t>
  </si>
  <si>
    <t>2020年湖南省社会事业专项债券(六期)-2020年湖南省政府专项债券(三十五期)</t>
  </si>
  <si>
    <t>20湖南38</t>
  </si>
  <si>
    <r>
      <rPr>
        <sz val="11"/>
        <rFont val="Times New Roman"/>
        <charset val="134"/>
      </rPr>
      <t>7</t>
    </r>
    <r>
      <rPr>
        <sz val="11"/>
        <rFont val="宋体"/>
        <charset val="134"/>
      </rPr>
      <t>年</t>
    </r>
  </si>
  <si>
    <t>2018年湖南省政府专项债券（四期）</t>
  </si>
  <si>
    <t>18湖南12</t>
  </si>
  <si>
    <t>2019年湖南省政府专项债券（五期）</t>
  </si>
  <si>
    <t>19湖南债08</t>
  </si>
  <si>
    <r>
      <rPr>
        <sz val="11"/>
        <rFont val="仿宋_GB2312"/>
        <charset val="134"/>
      </rPr>
      <t>2019年湖南省棚户区改造专项债券（八期）</t>
    </r>
    <r>
      <rPr>
        <sz val="11"/>
        <rFont val="Times New Roman"/>
        <charset val="134"/>
      </rPr>
      <t>―</t>
    </r>
    <r>
      <rPr>
        <sz val="11"/>
        <rFont val="仿宋_GB2312"/>
        <charset val="134"/>
      </rPr>
      <t>2019年湖南省政府专项债券（十二期）</t>
    </r>
  </si>
  <si>
    <t>19湖南18</t>
  </si>
  <si>
    <t>2018年湖南省政府一般债券（四期）（再融资）</t>
  </si>
  <si>
    <t>18湖南05</t>
  </si>
  <si>
    <t>2019年湖南省政府一般债券（七期）</t>
  </si>
  <si>
    <t>19湖南债20</t>
  </si>
  <si>
    <t>2017年湖南省政府一般债券（三期）</t>
  </si>
  <si>
    <t>17湖南债03</t>
  </si>
  <si>
    <t>2020年湖南省园区建设专项债券(九期)-2020年湖南省政府专项债券(二十五期)</t>
  </si>
  <si>
    <t>20湖南28</t>
  </si>
  <si>
    <t>2021年湖南省地方政府再融资一般债券（四期）-2021年湖南省政府一般债券（四期）</t>
  </si>
  <si>
    <t>21湖南债07</t>
  </si>
  <si>
    <r>
      <rPr>
        <sz val="11"/>
        <rFont val="Times New Roman"/>
        <charset val="134"/>
      </rPr>
      <t>10</t>
    </r>
    <r>
      <rPr>
        <sz val="11"/>
        <rFont val="宋体"/>
        <charset val="134"/>
      </rPr>
      <t>年</t>
    </r>
  </si>
  <si>
    <t>2015年湖南省政府定向置换一般债券（四期）</t>
  </si>
  <si>
    <t>15湖南债08</t>
  </si>
  <si>
    <t>2015年湖南省政府一般债券（四期）(新增)</t>
  </si>
  <si>
    <t>15湖南债04</t>
  </si>
  <si>
    <t>2021年湖南省地方政府再融资一般债券（五期）-2021年湖南省政府一般债券（八期）</t>
  </si>
  <si>
    <t>21湖南债11</t>
  </si>
  <si>
    <t>2020年湖南省地方政府再融资专项债券（一期）-2020年湖南省政府专项债券（一百零三期）</t>
  </si>
  <si>
    <t>20湖南债113</t>
  </si>
  <si>
    <t>2022年湖南省政府再融资一般债券（六期）-2022年湖南省政府一般债券（九期）</t>
  </si>
  <si>
    <t>22湖南债151</t>
  </si>
  <si>
    <t>2016年湖南省政府一般债券（二期）（置换）</t>
  </si>
  <si>
    <t>16湖南债02</t>
  </si>
  <si>
    <t>2019年湖南省政府一般债券（一期）</t>
  </si>
  <si>
    <t>19湖南债01</t>
  </si>
  <si>
    <t>2022年湖南省政府再融资一般债券（五期）-2022年湖南省政府一般债券（八期）</t>
  </si>
  <si>
    <t>22湖南债135</t>
  </si>
  <si>
    <t>2022年湖南省社会事业专项债券（六期）-2022年湖南省政府专项债券（三十期）</t>
  </si>
  <si>
    <t>22湖南债32</t>
  </si>
  <si>
    <t>2015年湖南省政府一般债券（八期）（定向调增）</t>
  </si>
  <si>
    <t>15湖南债16</t>
  </si>
  <si>
    <t>2021年湖南省地方政府再融资一般债券（二期）-2021年湖南省政府一般债券（二期）</t>
  </si>
  <si>
    <t>21湖南债03</t>
  </si>
  <si>
    <t>2021年湖南省地方政府再融资专项债券（二期）-2021年湖南省政府专项债券（二期）</t>
  </si>
  <si>
    <t>21湖南债05</t>
  </si>
  <si>
    <t>2015年湖南省政府一般债券（四期）(置换)</t>
  </si>
  <si>
    <t>2022年湖南省政府再融资一般债券（四期）-2022年湖南省政府一般债券（七期）</t>
  </si>
  <si>
    <t>22湖南债133</t>
  </si>
  <si>
    <t>2021年湖南省地方政府再融资一般债券（一期）-2021年湖南省政府一般债券（一期）</t>
  </si>
  <si>
    <t>21湖南债01</t>
  </si>
  <si>
    <t>2020年湖南省政府一般债券（三期）</t>
  </si>
  <si>
    <t>20湖南债20</t>
  </si>
  <si>
    <t>2021年湖南省地方政府再融资一般债券（七期）-2021年湖南省政府一般债券（十期）</t>
  </si>
  <si>
    <t>21湖南债39</t>
  </si>
  <si>
    <t>2022年湖南省政府再融资一般债券（七期）-2022年湖南省政府一般债券（十期）</t>
  </si>
  <si>
    <t>22湖南债152</t>
  </si>
  <si>
    <t>2022年湖南省政府一般债券（五期）</t>
  </si>
  <si>
    <t>22湖南债131</t>
  </si>
  <si>
    <t>2015年湖南省政府定向置换一般债券（八期）</t>
  </si>
  <si>
    <t>15湖南债12</t>
  </si>
  <si>
    <t>2022年湖南省政府再融资一般债券（二期）-2022年湖南省政府一般债券（四期）</t>
  </si>
  <si>
    <t>22湖南债130</t>
  </si>
  <si>
    <t>2022年湖南省社会事业专项债券（十八期）-2022年湖南省政府专项债券（八十九期）</t>
  </si>
  <si>
    <t>22湖南债92</t>
  </si>
  <si>
    <t>2015年湖南省政府一般债券（八期）(置换)</t>
  </si>
  <si>
    <t>2022年湖南省水务建设专项债券（二期）-2022年湖南省政府专项债券（十五期）</t>
  </si>
  <si>
    <t>22湖南债17</t>
  </si>
  <si>
    <r>
      <rPr>
        <sz val="11"/>
        <rFont val="Times New Roman"/>
        <charset val="134"/>
      </rPr>
      <t>15</t>
    </r>
    <r>
      <rPr>
        <sz val="11"/>
        <rFont val="宋体"/>
        <charset val="134"/>
      </rPr>
      <t>年</t>
    </r>
  </si>
  <si>
    <t>2022年湖南省保障性安居工程专项债券（十八期）-2022年湖南省政府专项债券（九十六期）</t>
  </si>
  <si>
    <t>22湖南债99</t>
  </si>
  <si>
    <t>2020湖南省园区建设专项债券（二十四期）-2020湖南省政府专项债券（八十二期）</t>
  </si>
  <si>
    <t>20湖南债90</t>
  </si>
  <si>
    <r>
      <rPr>
        <sz val="11"/>
        <rFont val="Times New Roman"/>
        <charset val="1"/>
      </rPr>
      <t>20</t>
    </r>
    <r>
      <rPr>
        <sz val="11"/>
        <rFont val="宋体"/>
        <charset val="1"/>
      </rPr>
      <t>年</t>
    </r>
  </si>
  <si>
    <t>2020年湖南省地方政府再融资一般债券（五期）-2020年湖南省政府一般债券（九期）</t>
  </si>
  <si>
    <t>20湖南债111</t>
  </si>
  <si>
    <t>2019年湖南省政府一般债券（五期）</t>
  </si>
  <si>
    <t>19湖南14</t>
  </si>
  <si>
    <t>2020年湖南省园区建设专项债券(十二期)-2020年湖南省政府专项债券(二十八期)</t>
  </si>
  <si>
    <t>20湖南31</t>
  </si>
  <si>
    <t>2022年湖南省园区建设专项债券（十八期）-2022年湖南省政府专项债券（七十六期）</t>
  </si>
  <si>
    <t>22湖南债79</t>
  </si>
  <si>
    <t>2022年湖南省水务建设专项债券（十四期）-2022年湖南省政府专项债券（八十七期）</t>
  </si>
  <si>
    <t>22湖南债90</t>
  </si>
  <si>
    <t>2020年湖南省地方政府再融资一般债券（四期）-2020年湖南省政府一般债券（  八期）</t>
  </si>
  <si>
    <t>20湖南债80</t>
  </si>
  <si>
    <r>
      <rPr>
        <sz val="11"/>
        <rFont val="Times New Roman"/>
        <charset val="1"/>
      </rPr>
      <t>30</t>
    </r>
    <r>
      <rPr>
        <sz val="11"/>
        <rFont val="宋体"/>
        <charset val="1"/>
      </rPr>
      <t>年</t>
    </r>
  </si>
  <si>
    <t>2021年湖南省地方政府再融资专项债券（五期）-2021年湖南省政府专项债券（七十七期）</t>
  </si>
  <si>
    <t>21湖南债89</t>
  </si>
  <si>
    <t>2019年湖南省政府一般债券（四期）</t>
  </si>
  <si>
    <t>19湖南债09</t>
  </si>
  <si>
    <t>总计</t>
  </si>
  <si>
    <r>
      <rPr>
        <sz val="12"/>
        <color theme="1"/>
        <rFont val="仿宋_GB2312"/>
        <charset val="1"/>
      </rPr>
      <t>表</t>
    </r>
    <r>
      <rPr>
        <sz val="12"/>
        <color theme="1"/>
        <rFont val="Times New Roman"/>
        <charset val="1"/>
      </rPr>
      <t>13</t>
    </r>
  </si>
  <si>
    <t>2022年新增政府债券余额明细表</t>
  </si>
  <si>
    <t>老韶溪港水系整治工程</t>
  </si>
  <si>
    <t>泉丰小学改扩建项目</t>
  </si>
  <si>
    <t>莲花中学新建工程项目</t>
  </si>
  <si>
    <t>砖建路改扩建工程</t>
  </si>
  <si>
    <t>小计</t>
  </si>
  <si>
    <t>天元区垃圾分类处理项目</t>
  </si>
  <si>
    <t>天元区自来水厂扩建及城乡饮水安全保障工程</t>
  </si>
  <si>
    <t>天元区泰山公共卫生服务中心</t>
  </si>
  <si>
    <t>株洲国家高新区新马工业园智能制造产业配套基础设施项目</t>
  </si>
  <si>
    <t>株洲国家高新区汽车博览园配套基础设施项目</t>
  </si>
  <si>
    <t>株洲市天元区三门镇、雷打石镇、群丰镇绿色公墓项目</t>
  </si>
  <si>
    <t>天元区泰山路街道片区老旧小区及周边基础配套设施改造</t>
  </si>
  <si>
    <t>天元区嵩山路街道片区老旧小区及周边基础配套设施改造两个项目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</si>
</sst>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;\-#,##0;&quot;-&quot;"/>
    <numFmt numFmtId="177" formatCode="#,##0_ "/>
    <numFmt numFmtId="178" formatCode="0.00_ "/>
    <numFmt numFmtId="179" formatCode="0_ "/>
    <numFmt numFmtId="180" formatCode="#,##0_);[Red]\(#,##0\)"/>
    <numFmt numFmtId="181" formatCode="#,##0.00_ "/>
    <numFmt numFmtId="182" formatCode="0.00_);[Red]\(0.00\)"/>
    <numFmt numFmtId="183" formatCode="_ * #,##0_ ;_ * \-#,##0_ ;_ * &quot;-&quot;??_ ;_ @_ "/>
    <numFmt numFmtId="184" formatCode="_ * #,##0.00_ ;_ * \-#,##0.00_ ;_ * &quot;-&quot;??.00_ ;_ @_ "/>
  </numFmts>
  <fonts count="84">
    <font>
      <sz val="12"/>
      <name val="宋体"/>
      <charset val="134"/>
    </font>
    <font>
      <sz val="11"/>
      <color theme="1"/>
      <name val="Times New Roman"/>
      <charset val="1"/>
    </font>
    <font>
      <sz val="12"/>
      <color theme="1"/>
      <name val="仿宋_GB2312"/>
      <charset val="1"/>
    </font>
    <font>
      <sz val="15"/>
      <color theme="1"/>
      <name val="Times New Roman"/>
      <charset val="134"/>
    </font>
    <font>
      <sz val="18"/>
      <color theme="1"/>
      <name val="方正小标宋简体"/>
      <charset val="134"/>
    </font>
    <font>
      <sz val="18"/>
      <color theme="1"/>
      <name val="Times New Roman"/>
      <charset val="134"/>
    </font>
    <font>
      <sz val="11"/>
      <color theme="1"/>
      <name val="仿宋_GB2312"/>
      <charset val="134"/>
    </font>
    <font>
      <b/>
      <sz val="11"/>
      <color theme="1"/>
      <name val="仿宋_GB2312"/>
      <charset val="134"/>
    </font>
    <font>
      <sz val="11"/>
      <name val="仿宋_GB2312"/>
      <charset val="134"/>
    </font>
    <font>
      <sz val="11"/>
      <name val="Times New Roman"/>
      <charset val="134"/>
    </font>
    <font>
      <sz val="11"/>
      <name val="Times New Roman"/>
      <charset val="1"/>
    </font>
    <font>
      <b/>
      <sz val="11"/>
      <name val="仿宋_GB2312"/>
      <charset val="1"/>
    </font>
    <font>
      <b/>
      <sz val="11"/>
      <name val="Times New Roman"/>
      <charset val="1"/>
    </font>
    <font>
      <sz val="11"/>
      <name val="仿宋_GB2312"/>
      <charset val="1"/>
    </font>
    <font>
      <b/>
      <sz val="12"/>
      <name val="Times New Roman"/>
      <charset val="134"/>
    </font>
    <font>
      <sz val="12"/>
      <name val="Times New Roman"/>
      <charset val="134"/>
    </font>
    <font>
      <sz val="12"/>
      <name val="仿宋_GB2312"/>
      <charset val="134"/>
    </font>
    <font>
      <sz val="18"/>
      <name val="方正小标宋简体"/>
      <charset val="134"/>
    </font>
    <font>
      <b/>
      <sz val="11"/>
      <name val="仿宋_GB2312"/>
      <charset val="134"/>
    </font>
    <font>
      <b/>
      <sz val="11"/>
      <name val="Times New Roman"/>
      <charset val="134"/>
    </font>
    <font>
      <sz val="10"/>
      <name val="宋体"/>
      <charset val="134"/>
    </font>
    <font>
      <sz val="11"/>
      <color rgb="FFFF0000"/>
      <name val="Times New Roman"/>
      <charset val="134"/>
    </font>
    <font>
      <sz val="10"/>
      <name val="Times New Roman"/>
      <charset val="134"/>
    </font>
    <font>
      <sz val="11"/>
      <color rgb="FFFF0000"/>
      <name val="仿宋_GB2312"/>
      <charset val="134"/>
    </font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sz val="15"/>
      <name val="Times New Roman"/>
      <charset val="134"/>
    </font>
    <font>
      <sz val="10"/>
      <color indexed="10"/>
      <name val="宋体"/>
      <charset val="134"/>
    </font>
    <font>
      <sz val="18"/>
      <name val="仿宋_GB2312"/>
      <charset val="134"/>
    </font>
    <font>
      <sz val="18"/>
      <name val="Times New Roman"/>
      <charset val="134"/>
    </font>
    <font>
      <b/>
      <sz val="11"/>
      <color indexed="8"/>
      <name val="仿宋_GB2312"/>
      <charset val="134"/>
    </font>
    <font>
      <b/>
      <sz val="11"/>
      <color indexed="8"/>
      <name val="Times New Roman"/>
      <charset val="134"/>
    </font>
    <font>
      <sz val="11"/>
      <color indexed="8"/>
      <name val="Times New Roman"/>
      <charset val="134"/>
    </font>
    <font>
      <sz val="11"/>
      <color indexed="8"/>
      <name val="仿宋_GB2312"/>
      <charset val="134"/>
    </font>
    <font>
      <sz val="18"/>
      <color indexed="10"/>
      <name val="Times New Roman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b/>
      <sz val="12"/>
      <name val="Arial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b/>
      <sz val="18"/>
      <color indexed="56"/>
      <name val="宋体"/>
      <charset val="134"/>
    </font>
    <font>
      <sz val="11"/>
      <color indexed="8"/>
      <name val="宋体"/>
      <charset val="134"/>
      <scheme val="minor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56"/>
      <name val="宋体"/>
      <charset val="134"/>
    </font>
    <font>
      <sz val="11"/>
      <color theme="1"/>
      <name val="Tahoma"/>
      <charset val="134"/>
    </font>
    <font>
      <sz val="11"/>
      <color indexed="10"/>
      <name val="宋体"/>
      <charset val="134"/>
    </font>
    <font>
      <sz val="8"/>
      <name val="Times New Roman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sz val="11"/>
      <color indexed="17"/>
      <name val="宋体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sz val="12"/>
      <color theme="1"/>
      <name val="Times New Roman"/>
      <charset val="1"/>
    </font>
    <font>
      <sz val="11"/>
      <name val="宋体"/>
      <charset val="134"/>
    </font>
    <font>
      <sz val="11"/>
      <name val="宋体"/>
      <charset val="1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404">
    <xf numFmtId="0" fontId="0" fillId="0" borderId="0" applyProtection="0"/>
    <xf numFmtId="43" fontId="0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4" fillId="3" borderId="11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46" fillId="0" borderId="13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4" borderId="14" applyNumberFormat="0" applyAlignment="0" applyProtection="0">
      <alignment vertical="center"/>
    </xf>
    <xf numFmtId="0" fontId="48" fillId="5" borderId="15" applyNumberFormat="0" applyAlignment="0" applyProtection="0">
      <alignment vertical="center"/>
    </xf>
    <xf numFmtId="0" fontId="49" fillId="5" borderId="14" applyNumberFormat="0" applyAlignment="0" applyProtection="0">
      <alignment vertical="center"/>
    </xf>
    <xf numFmtId="0" fontId="50" fillId="6" borderId="16" applyNumberFormat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0" fillId="0" borderId="0"/>
    <xf numFmtId="0" fontId="60" fillId="0" borderId="19">
      <alignment horizontal="left" vertical="center"/>
    </xf>
    <xf numFmtId="0" fontId="61" fillId="36" borderId="20" applyNumberFormat="0" applyAlignment="0" applyProtection="0">
      <alignment vertical="center"/>
    </xf>
    <xf numFmtId="0" fontId="0" fillId="0" borderId="0">
      <alignment vertical="top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9" fontId="64" fillId="0" borderId="0" applyFont="0" applyFill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9" fontId="64" fillId="0" borderId="0" applyFont="0" applyFill="0" applyBorder="0" applyAlignment="0" applyProtection="0">
      <alignment vertical="center"/>
    </xf>
    <xf numFmtId="0" fontId="0" fillId="0" borderId="0">
      <alignment vertical="top"/>
    </xf>
    <xf numFmtId="0" fontId="0" fillId="0" borderId="0"/>
    <xf numFmtId="0" fontId="65" fillId="38" borderId="0" applyNumberFormat="0" applyBorder="0" applyAlignment="0" applyProtection="0">
      <alignment vertical="center"/>
    </xf>
    <xf numFmtId="0" fontId="0" fillId="0" borderId="0">
      <alignment vertical="top"/>
    </xf>
    <xf numFmtId="0" fontId="65" fillId="3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5" fillId="38" borderId="0" applyNumberFormat="0" applyBorder="0" applyAlignment="0" applyProtection="0">
      <alignment vertical="center"/>
    </xf>
    <xf numFmtId="9" fontId="64" fillId="0" borderId="0" applyFont="0" applyFill="0" applyBorder="0" applyAlignment="0" applyProtection="0">
      <alignment vertical="center"/>
    </xf>
    <xf numFmtId="0" fontId="0" fillId="0" borderId="0">
      <alignment vertical="top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top"/>
    </xf>
    <xf numFmtId="0" fontId="0" fillId="0" borderId="0">
      <alignment vertical="top"/>
    </xf>
    <xf numFmtId="0" fontId="59" fillId="4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top"/>
    </xf>
    <xf numFmtId="0" fontId="0" fillId="0" borderId="0"/>
    <xf numFmtId="0" fontId="65" fillId="37" borderId="0" applyNumberFormat="0" applyBorder="0" applyAlignment="0" applyProtection="0">
      <alignment vertical="center"/>
    </xf>
    <xf numFmtId="0" fontId="60" fillId="0" borderId="19">
      <alignment horizontal="left" vertical="center"/>
    </xf>
    <xf numFmtId="0" fontId="60" fillId="0" borderId="19">
      <alignment horizontal="left" vertical="center"/>
    </xf>
    <xf numFmtId="0" fontId="0" fillId="0" borderId="0"/>
    <xf numFmtId="0" fontId="66" fillId="41" borderId="20" applyNumberFormat="0" applyAlignment="0" applyProtection="0">
      <alignment vertical="center"/>
    </xf>
    <xf numFmtId="0" fontId="67" fillId="36" borderId="21" applyNumberFormat="0" applyAlignment="0" applyProtection="0">
      <alignment vertical="center"/>
    </xf>
    <xf numFmtId="0" fontId="65" fillId="42" borderId="0" applyNumberFormat="0" applyBorder="0" applyAlignment="0" applyProtection="0">
      <alignment vertical="center"/>
    </xf>
    <xf numFmtId="0" fontId="68" fillId="43" borderId="0" applyNumberFormat="0" applyBorder="0" applyAlignment="0" applyProtection="0">
      <alignment vertical="center"/>
    </xf>
    <xf numFmtId="0" fontId="0" fillId="0" borderId="0">
      <alignment vertical="top"/>
    </xf>
    <xf numFmtId="0" fontId="69" fillId="0" borderId="0" applyNumberFormat="0" applyFill="0" applyBorder="0" applyAlignment="0" applyProtection="0">
      <alignment vertical="center"/>
    </xf>
    <xf numFmtId="0" fontId="0" fillId="0" borderId="0">
      <alignment vertical="top"/>
    </xf>
    <xf numFmtId="0" fontId="6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top"/>
    </xf>
    <xf numFmtId="0" fontId="0" fillId="0" borderId="0"/>
    <xf numFmtId="0" fontId="0" fillId="0" borderId="0"/>
    <xf numFmtId="0" fontId="59" fillId="35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0" fillId="0" borderId="0">
      <alignment vertical="top"/>
    </xf>
    <xf numFmtId="0" fontId="65" fillId="37" borderId="0" applyNumberFormat="0" applyBorder="0" applyAlignment="0" applyProtection="0">
      <alignment vertical="center"/>
    </xf>
    <xf numFmtId="0" fontId="0" fillId="0" borderId="0">
      <alignment vertical="top"/>
    </xf>
    <xf numFmtId="0" fontId="0" fillId="0" borderId="0">
      <alignment vertical="center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70" fillId="0" borderId="0"/>
    <xf numFmtId="0" fontId="0" fillId="0" borderId="0">
      <alignment vertical="top"/>
    </xf>
    <xf numFmtId="0" fontId="0" fillId="0" borderId="0"/>
    <xf numFmtId="0" fontId="71" fillId="0" borderId="0" applyNumberFormat="0" applyFill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67" fillId="36" borderId="21" applyNumberFormat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67" fillId="36" borderId="21" applyNumberFormat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67" fillId="36" borderId="21" applyNumberFormat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67" fillId="36" borderId="21" applyNumberFormat="0" applyAlignment="0" applyProtection="0">
      <alignment vertical="center"/>
    </xf>
    <xf numFmtId="0" fontId="59" fillId="44" borderId="0" applyNumberFormat="0" applyBorder="0" applyAlignment="0" applyProtection="0">
      <alignment vertical="center"/>
    </xf>
    <xf numFmtId="0" fontId="59" fillId="44" borderId="0" applyNumberFormat="0" applyBorder="0" applyAlignment="0" applyProtection="0">
      <alignment vertical="center"/>
    </xf>
    <xf numFmtId="0" fontId="59" fillId="44" borderId="0" applyNumberFormat="0" applyBorder="0" applyAlignment="0" applyProtection="0">
      <alignment vertical="center"/>
    </xf>
    <xf numFmtId="0" fontId="59" fillId="44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0" fillId="0" borderId="0"/>
    <xf numFmtId="0" fontId="59" fillId="40" borderId="0" applyNumberFormat="0" applyBorder="0" applyAlignment="0" applyProtection="0">
      <alignment vertical="center"/>
    </xf>
    <xf numFmtId="0" fontId="0" fillId="0" borderId="0"/>
    <xf numFmtId="0" fontId="59" fillId="40" borderId="0" applyNumberFormat="0" applyBorder="0" applyAlignment="0" applyProtection="0">
      <alignment vertical="center"/>
    </xf>
    <xf numFmtId="0" fontId="0" fillId="0" borderId="0"/>
    <xf numFmtId="0" fontId="59" fillId="40" borderId="0" applyNumberFormat="0" applyBorder="0" applyAlignment="0" applyProtection="0">
      <alignment vertical="center"/>
    </xf>
    <xf numFmtId="0" fontId="0" fillId="0" borderId="0"/>
    <xf numFmtId="0" fontId="59" fillId="45" borderId="0" applyNumberFormat="0" applyBorder="0" applyAlignment="0" applyProtection="0">
      <alignment vertical="center"/>
    </xf>
    <xf numFmtId="0" fontId="0" fillId="0" borderId="0"/>
    <xf numFmtId="0" fontId="59" fillId="45" borderId="0" applyNumberFormat="0" applyBorder="0" applyAlignment="0" applyProtection="0">
      <alignment vertical="center"/>
    </xf>
    <xf numFmtId="0" fontId="59" fillId="45" borderId="0" applyNumberFormat="0" applyBorder="0" applyAlignment="0" applyProtection="0">
      <alignment vertical="center"/>
    </xf>
    <xf numFmtId="0" fontId="60" fillId="0" borderId="19">
      <alignment horizontal="left" vertical="center"/>
    </xf>
    <xf numFmtId="0" fontId="72" fillId="0" borderId="0"/>
    <xf numFmtId="0" fontId="59" fillId="45" borderId="0" applyNumberFormat="0" applyBorder="0" applyAlignment="0" applyProtection="0">
      <alignment vertical="center"/>
    </xf>
    <xf numFmtId="0" fontId="59" fillId="41" borderId="0" applyNumberFormat="0" applyBorder="0" applyAlignment="0" applyProtection="0">
      <alignment vertical="center"/>
    </xf>
    <xf numFmtId="0" fontId="59" fillId="41" borderId="0" applyNumberFormat="0" applyBorder="0" applyAlignment="0" applyProtection="0">
      <alignment vertical="center"/>
    </xf>
    <xf numFmtId="0" fontId="66" fillId="41" borderId="20" applyNumberFormat="0" applyAlignment="0" applyProtection="0">
      <alignment vertical="center"/>
    </xf>
    <xf numFmtId="0" fontId="59" fillId="41" borderId="0" applyNumberFormat="0" applyBorder="0" applyAlignment="0" applyProtection="0">
      <alignment vertical="center"/>
    </xf>
    <xf numFmtId="0" fontId="59" fillId="41" borderId="0" applyNumberFormat="0" applyBorder="0" applyAlignment="0" applyProtection="0">
      <alignment vertical="center"/>
    </xf>
    <xf numFmtId="0" fontId="59" fillId="46" borderId="0" applyNumberFormat="0" applyBorder="0" applyAlignment="0" applyProtection="0">
      <alignment vertical="center"/>
    </xf>
    <xf numFmtId="0" fontId="59" fillId="46" borderId="0" applyNumberFormat="0" applyBorder="0" applyAlignment="0" applyProtection="0">
      <alignment vertical="center"/>
    </xf>
    <xf numFmtId="0" fontId="59" fillId="46" borderId="0" applyNumberFormat="0" applyBorder="0" applyAlignment="0" applyProtection="0">
      <alignment vertical="center"/>
    </xf>
    <xf numFmtId="0" fontId="59" fillId="46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59" fillId="47" borderId="0" applyNumberFormat="0" applyBorder="0" applyAlignment="0" applyProtection="0">
      <alignment vertical="center"/>
    </xf>
    <xf numFmtId="0" fontId="61" fillId="36" borderId="20" applyNumberFormat="0" applyAlignment="0" applyProtection="0">
      <alignment vertical="center"/>
    </xf>
    <xf numFmtId="0" fontId="59" fillId="47" borderId="0" applyNumberFormat="0" applyBorder="0" applyAlignment="0" applyProtection="0">
      <alignment vertical="center"/>
    </xf>
    <xf numFmtId="0" fontId="61" fillId="36" borderId="20" applyNumberFormat="0" applyAlignment="0" applyProtection="0">
      <alignment vertical="center"/>
    </xf>
    <xf numFmtId="0" fontId="59" fillId="47" borderId="0" applyNumberFormat="0" applyBorder="0" applyAlignment="0" applyProtection="0">
      <alignment vertical="center"/>
    </xf>
    <xf numFmtId="0" fontId="61" fillId="36" borderId="20" applyNumberFormat="0" applyAlignment="0" applyProtection="0">
      <alignment vertical="center"/>
    </xf>
    <xf numFmtId="0" fontId="59" fillId="47" borderId="0" applyNumberFormat="0" applyBorder="0" applyAlignment="0" applyProtection="0">
      <alignment vertical="center"/>
    </xf>
    <xf numFmtId="0" fontId="61" fillId="36" borderId="20" applyNumberFormat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73" fillId="0" borderId="22" applyNumberFormat="0" applyFill="0" applyAlignment="0" applyProtection="0">
      <alignment vertical="center"/>
    </xf>
    <xf numFmtId="0" fontId="74" fillId="48" borderId="23" applyNumberFormat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73" fillId="0" borderId="22" applyNumberFormat="0" applyFill="0" applyAlignment="0" applyProtection="0">
      <alignment vertical="center"/>
    </xf>
    <xf numFmtId="0" fontId="74" fillId="48" borderId="23" applyNumberFormat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73" fillId="0" borderId="22" applyNumberFormat="0" applyFill="0" applyAlignment="0" applyProtection="0">
      <alignment vertical="center"/>
    </xf>
    <xf numFmtId="0" fontId="59" fillId="46" borderId="0" applyNumberFormat="0" applyBorder="0" applyAlignment="0" applyProtection="0">
      <alignment vertical="center"/>
    </xf>
    <xf numFmtId="0" fontId="75" fillId="44" borderId="0" applyNumberFormat="0" applyBorder="0" applyAlignment="0" applyProtection="0">
      <alignment vertical="center"/>
    </xf>
    <xf numFmtId="0" fontId="59" fillId="46" borderId="0" applyNumberFormat="0" applyBorder="0" applyAlignment="0" applyProtection="0">
      <alignment vertical="center"/>
    </xf>
    <xf numFmtId="0" fontId="59" fillId="46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top"/>
    </xf>
    <xf numFmtId="0" fontId="59" fillId="46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68" fillId="43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68" fillId="43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65" fillId="50" borderId="0" applyNumberFormat="0" applyBorder="0" applyAlignment="0" applyProtection="0">
      <alignment vertical="center"/>
    </xf>
    <xf numFmtId="0" fontId="65" fillId="50" borderId="0" applyNumberFormat="0" applyBorder="0" applyAlignment="0" applyProtection="0">
      <alignment vertical="center"/>
    </xf>
    <xf numFmtId="0" fontId="65" fillId="50" borderId="0" applyNumberFormat="0" applyBorder="0" applyAlignment="0" applyProtection="0">
      <alignment vertical="center"/>
    </xf>
    <xf numFmtId="0" fontId="65" fillId="50" borderId="0" applyNumberFormat="0" applyBorder="0" applyAlignment="0" applyProtection="0">
      <alignment vertical="center"/>
    </xf>
    <xf numFmtId="0" fontId="65" fillId="38" borderId="0" applyNumberFormat="0" applyBorder="0" applyAlignment="0" applyProtection="0">
      <alignment vertical="center"/>
    </xf>
    <xf numFmtId="0" fontId="24" fillId="0" borderId="0">
      <alignment vertical="center"/>
    </xf>
    <xf numFmtId="0" fontId="65" fillId="38" borderId="0" applyNumberFormat="0" applyBorder="0" applyAlignment="0" applyProtection="0">
      <alignment vertical="center"/>
    </xf>
    <xf numFmtId="0" fontId="0" fillId="0" borderId="0">
      <alignment vertical="top"/>
    </xf>
    <xf numFmtId="0" fontId="65" fillId="47" borderId="0" applyNumberFormat="0" applyBorder="0" applyAlignment="0" applyProtection="0">
      <alignment vertical="center"/>
    </xf>
    <xf numFmtId="0" fontId="65" fillId="47" borderId="0" applyNumberFormat="0" applyBorder="0" applyAlignment="0" applyProtection="0">
      <alignment vertical="center"/>
    </xf>
    <xf numFmtId="0" fontId="65" fillId="51" borderId="0" applyNumberFormat="0" applyBorder="0" applyAlignment="0" applyProtection="0">
      <alignment vertical="center"/>
    </xf>
    <xf numFmtId="0" fontId="65" fillId="47" borderId="0" applyNumberFormat="0" applyBorder="0" applyAlignment="0" applyProtection="0">
      <alignment vertical="center"/>
    </xf>
    <xf numFmtId="0" fontId="67" fillId="36" borderId="21" applyNumberFormat="0" applyAlignment="0" applyProtection="0">
      <alignment vertical="center"/>
    </xf>
    <xf numFmtId="0" fontId="65" fillId="47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65" fillId="52" borderId="0" applyNumberFormat="0" applyBorder="0" applyAlignment="0" applyProtection="0">
      <alignment vertical="center"/>
    </xf>
    <xf numFmtId="0" fontId="65" fillId="42" borderId="0" applyNumberFormat="0" applyBorder="0" applyAlignment="0" applyProtection="0">
      <alignment vertical="center"/>
    </xf>
    <xf numFmtId="0" fontId="65" fillId="42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65" fillId="42" borderId="0" applyNumberFormat="0" applyBorder="0" applyAlignment="0" applyProtection="0">
      <alignment vertical="center"/>
    </xf>
    <xf numFmtId="0" fontId="65" fillId="53" borderId="0" applyNumberFormat="0" applyBorder="0" applyAlignment="0" applyProtection="0">
      <alignment vertical="center"/>
    </xf>
    <xf numFmtId="0" fontId="65" fillId="53" borderId="0" applyNumberFormat="0" applyBorder="0" applyAlignment="0" applyProtection="0">
      <alignment vertical="center"/>
    </xf>
    <xf numFmtId="0" fontId="60" fillId="0" borderId="19">
      <alignment horizontal="left" vertical="center"/>
    </xf>
    <xf numFmtId="0" fontId="65" fillId="42" borderId="0" applyNumberFormat="0" applyBorder="0" applyAlignment="0" applyProtection="0">
      <alignment vertical="center"/>
    </xf>
    <xf numFmtId="0" fontId="65" fillId="53" borderId="0" applyNumberFormat="0" applyBorder="0" applyAlignment="0" applyProtection="0">
      <alignment vertical="center"/>
    </xf>
    <xf numFmtId="0" fontId="60" fillId="0" borderId="19">
      <alignment horizontal="left" vertical="center"/>
    </xf>
    <xf numFmtId="0" fontId="65" fillId="53" borderId="0" applyNumberFormat="0" applyBorder="0" applyAlignment="0" applyProtection="0">
      <alignment vertical="center"/>
    </xf>
    <xf numFmtId="176" fontId="76" fillId="0" borderId="0" applyFill="0" applyBorder="0" applyAlignment="0"/>
    <xf numFmtId="0" fontId="77" fillId="0" borderId="0"/>
    <xf numFmtId="0" fontId="0" fillId="0" borderId="0"/>
    <xf numFmtId="0" fontId="0" fillId="0" borderId="0"/>
    <xf numFmtId="0" fontId="60" fillId="0" borderId="24" applyNumberFormat="0" applyAlignment="0" applyProtection="0">
      <alignment horizontal="left" vertical="center"/>
    </xf>
    <xf numFmtId="0" fontId="65" fillId="42" borderId="0" applyNumberFormat="0" applyBorder="0" applyAlignment="0" applyProtection="0">
      <alignment vertical="center"/>
    </xf>
    <xf numFmtId="0" fontId="60" fillId="0" borderId="19">
      <alignment horizontal="left" vertical="center"/>
    </xf>
    <xf numFmtId="0" fontId="58" fillId="34" borderId="0" applyNumberFormat="0" applyBorder="0" applyAlignment="0" applyProtection="0">
      <alignment vertical="center"/>
    </xf>
    <xf numFmtId="0" fontId="60" fillId="0" borderId="19">
      <alignment horizontal="left" vertical="center"/>
    </xf>
    <xf numFmtId="0" fontId="58" fillId="34" borderId="0" applyNumberFormat="0" applyBorder="0" applyAlignment="0" applyProtection="0">
      <alignment vertical="center"/>
    </xf>
    <xf numFmtId="0" fontId="60" fillId="0" borderId="19">
      <alignment horizontal="left" vertical="center"/>
    </xf>
    <xf numFmtId="0" fontId="60" fillId="0" borderId="19">
      <alignment horizontal="left" vertical="center"/>
    </xf>
    <xf numFmtId="0" fontId="60" fillId="0" borderId="19">
      <alignment horizontal="left" vertical="center"/>
    </xf>
    <xf numFmtId="0" fontId="60" fillId="0" borderId="19">
      <alignment horizontal="left" vertical="center"/>
    </xf>
    <xf numFmtId="9" fontId="0" fillId="0" borderId="0" applyFont="0" applyFill="0" applyBorder="0" applyAlignment="0" applyProtection="0"/>
    <xf numFmtId="0" fontId="60" fillId="0" borderId="19">
      <alignment horizontal="left" vertical="center"/>
    </xf>
    <xf numFmtId="9" fontId="0" fillId="0" borderId="0" applyFont="0" applyFill="0" applyBorder="0" applyAlignment="0" applyProtection="0"/>
    <xf numFmtId="0" fontId="60" fillId="0" borderId="19">
      <alignment horizontal="left" vertical="center"/>
    </xf>
    <xf numFmtId="0" fontId="60" fillId="0" borderId="19">
      <alignment horizontal="left" vertical="center"/>
    </xf>
    <xf numFmtId="0" fontId="60" fillId="0" borderId="19">
      <alignment horizontal="left" vertical="center"/>
    </xf>
    <xf numFmtId="0" fontId="60" fillId="0" borderId="19">
      <alignment horizontal="left" vertical="center"/>
    </xf>
    <xf numFmtId="0" fontId="60" fillId="0" borderId="19">
      <alignment horizontal="left" vertical="center"/>
    </xf>
    <xf numFmtId="0" fontId="60" fillId="0" borderId="19">
      <alignment horizontal="left" vertical="center"/>
    </xf>
    <xf numFmtId="0" fontId="60" fillId="0" borderId="19">
      <alignment horizontal="left" vertical="center"/>
    </xf>
    <xf numFmtId="0" fontId="60" fillId="0" borderId="19">
      <alignment horizontal="left" vertical="center"/>
    </xf>
    <xf numFmtId="0" fontId="60" fillId="0" borderId="19">
      <alignment horizontal="left" vertical="center"/>
    </xf>
    <xf numFmtId="0" fontId="60" fillId="0" borderId="19">
      <alignment horizontal="left" vertical="center"/>
    </xf>
    <xf numFmtId="0" fontId="60" fillId="0" borderId="19">
      <alignment horizontal="left" vertical="center"/>
    </xf>
    <xf numFmtId="0" fontId="73" fillId="0" borderId="22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78" fillId="0" borderId="2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8" fillId="0" borderId="2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9" fillId="0" borderId="26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78" fillId="0" borderId="25" applyNumberFormat="0" applyFill="0" applyAlignment="0" applyProtection="0">
      <alignment vertical="center"/>
    </xf>
    <xf numFmtId="0" fontId="0" fillId="0" borderId="0">
      <alignment vertical="center"/>
    </xf>
    <xf numFmtId="0" fontId="78" fillId="0" borderId="25" applyNumberFormat="0" applyFill="0" applyAlignment="0" applyProtection="0">
      <alignment vertical="center"/>
    </xf>
    <xf numFmtId="0" fontId="79" fillId="0" borderId="27" applyNumberFormat="0" applyFill="0" applyAlignment="0" applyProtection="0">
      <alignment vertical="center"/>
    </xf>
    <xf numFmtId="0" fontId="0" fillId="0" borderId="0">
      <alignment vertical="top"/>
    </xf>
    <xf numFmtId="0" fontId="79" fillId="0" borderId="27" applyNumberFormat="0" applyFill="0" applyAlignment="0" applyProtection="0">
      <alignment vertical="center"/>
    </xf>
    <xf numFmtId="0" fontId="79" fillId="0" borderId="27" applyNumberFormat="0" applyFill="0" applyAlignment="0" applyProtection="0">
      <alignment vertical="center"/>
    </xf>
    <xf numFmtId="0" fontId="79" fillId="0" borderId="27" applyNumberFormat="0" applyFill="0" applyAlignment="0" applyProtection="0">
      <alignment vertical="center"/>
    </xf>
    <xf numFmtId="0" fontId="69" fillId="0" borderId="26" applyNumberFormat="0" applyFill="0" applyAlignment="0" applyProtection="0">
      <alignment vertical="center"/>
    </xf>
    <xf numFmtId="0" fontId="69" fillId="0" borderId="26" applyNumberFormat="0" applyFill="0" applyAlignment="0" applyProtection="0">
      <alignment vertical="center"/>
    </xf>
    <xf numFmtId="0" fontId="69" fillId="0" borderId="26" applyNumberFormat="0" applyFill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0" fillId="0" borderId="0">
      <alignment vertical="top"/>
    </xf>
    <xf numFmtId="0" fontId="0" fillId="0" borderId="0"/>
    <xf numFmtId="0" fontId="0" fillId="0" borderId="0">
      <alignment vertical="top"/>
    </xf>
    <xf numFmtId="0" fontId="24" fillId="0" borderId="0">
      <alignment vertical="center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center"/>
    </xf>
    <xf numFmtId="0" fontId="0" fillId="0" borderId="0"/>
    <xf numFmtId="0" fontId="74" fillId="48" borderId="23" applyNumberFormat="0" applyAlignment="0" applyProtection="0">
      <alignment vertical="center"/>
    </xf>
    <xf numFmtId="0" fontId="70" fillId="0" borderId="0"/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top"/>
    </xf>
    <xf numFmtId="0" fontId="0" fillId="0" borderId="0" applyProtection="0"/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top"/>
    </xf>
    <xf numFmtId="0" fontId="0" fillId="0" borderId="0">
      <alignment vertical="top"/>
    </xf>
    <xf numFmtId="0" fontId="0" fillId="0" borderId="0"/>
    <xf numFmtId="0" fontId="0" fillId="0" borderId="0">
      <alignment vertical="top"/>
    </xf>
    <xf numFmtId="0" fontId="0" fillId="0" borderId="0"/>
    <xf numFmtId="0" fontId="0" fillId="0" borderId="0"/>
    <xf numFmtId="0" fontId="0" fillId="0" borderId="0"/>
    <xf numFmtId="0" fontId="0" fillId="0" borderId="0"/>
    <xf numFmtId="0" fontId="24" fillId="0" borderId="0">
      <alignment vertical="center"/>
    </xf>
    <xf numFmtId="0" fontId="65" fillId="37" borderId="0" applyNumberFormat="0" applyBorder="0" applyAlignment="0" applyProtection="0">
      <alignment vertical="center"/>
    </xf>
    <xf numFmtId="0" fontId="0" fillId="0" borderId="0">
      <alignment vertical="top"/>
    </xf>
    <xf numFmtId="0" fontId="0" fillId="0" borderId="0">
      <alignment vertical="top"/>
    </xf>
    <xf numFmtId="0" fontId="0" fillId="0" borderId="0"/>
    <xf numFmtId="0" fontId="0" fillId="0" borderId="0"/>
    <xf numFmtId="0" fontId="66" fillId="41" borderId="20" applyNumberFormat="0" applyAlignment="0" applyProtection="0">
      <alignment vertical="center"/>
    </xf>
    <xf numFmtId="0" fontId="0" fillId="0" borderId="0"/>
    <xf numFmtId="0" fontId="66" fillId="41" borderId="20" applyNumberFormat="0" applyAlignment="0" applyProtection="0">
      <alignment vertical="center"/>
    </xf>
    <xf numFmtId="0" fontId="2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77" fillId="0" borderId="0">
      <alignment vertical="top"/>
    </xf>
    <xf numFmtId="0" fontId="0" fillId="0" borderId="0">
      <alignment vertical="top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5" fillId="54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/>
    <xf numFmtId="0" fontId="0" fillId="0" borderId="0"/>
    <xf numFmtId="0" fontId="65" fillId="54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/>
    <xf numFmtId="0" fontId="77" fillId="55" borderId="28" applyNumberFormat="0" applyFont="0" applyAlignment="0" applyProtection="0">
      <alignment vertical="center"/>
    </xf>
    <xf numFmtId="0" fontId="0" fillId="0" borderId="0"/>
    <xf numFmtId="0" fontId="77" fillId="55" borderId="28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5" fillId="5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70" fillId="0" borderId="0"/>
    <xf numFmtId="0" fontId="70" fillId="0" borderId="0"/>
    <xf numFmtId="0" fontId="75" fillId="44" borderId="0" applyNumberFormat="0" applyBorder="0" applyAlignment="0" applyProtection="0">
      <alignment vertical="center"/>
    </xf>
    <xf numFmtId="0" fontId="75" fillId="44" borderId="0" applyNumberFormat="0" applyBorder="0" applyAlignment="0" applyProtection="0">
      <alignment vertical="center"/>
    </xf>
    <xf numFmtId="0" fontId="75" fillId="44" borderId="0" applyNumberFormat="0" applyBorder="0" applyAlignment="0" applyProtection="0">
      <alignment vertical="center"/>
    </xf>
    <xf numFmtId="0" fontId="75" fillId="44" borderId="0" applyNumberFormat="0" applyBorder="0" applyAlignment="0" applyProtection="0">
      <alignment vertical="center"/>
    </xf>
    <xf numFmtId="0" fontId="75" fillId="44" borderId="0" applyNumberFormat="0" applyBorder="0" applyAlignment="0" applyProtection="0">
      <alignment vertical="center"/>
    </xf>
    <xf numFmtId="0" fontId="75" fillId="44" borderId="0" applyNumberFormat="0" applyBorder="0" applyAlignment="0" applyProtection="0">
      <alignment vertical="center"/>
    </xf>
    <xf numFmtId="0" fontId="75" fillId="44" borderId="0" applyNumberFormat="0" applyBorder="0" applyAlignment="0" applyProtection="0">
      <alignment vertical="center"/>
    </xf>
    <xf numFmtId="0" fontId="75" fillId="44" borderId="0" applyNumberFormat="0" applyBorder="0" applyAlignment="0" applyProtection="0">
      <alignment vertical="center"/>
    </xf>
    <xf numFmtId="0" fontId="75" fillId="44" borderId="0" applyNumberFormat="0" applyBorder="0" applyAlignment="0" applyProtection="0">
      <alignment vertical="center"/>
    </xf>
    <xf numFmtId="0" fontId="75" fillId="44" borderId="0" applyNumberFormat="0" applyBorder="0" applyAlignment="0" applyProtection="0">
      <alignment vertical="center"/>
    </xf>
    <xf numFmtId="0" fontId="75" fillId="44" borderId="0" applyNumberFormat="0" applyBorder="0" applyAlignment="0" applyProtection="0">
      <alignment vertical="center"/>
    </xf>
    <xf numFmtId="0" fontId="75" fillId="44" borderId="0" applyNumberFormat="0" applyBorder="0" applyAlignment="0" applyProtection="0">
      <alignment vertical="center"/>
    </xf>
    <xf numFmtId="0" fontId="73" fillId="0" borderId="22" applyNumberFormat="0" applyFill="0" applyAlignment="0" applyProtection="0">
      <alignment vertical="center"/>
    </xf>
    <xf numFmtId="0" fontId="73" fillId="0" borderId="22" applyNumberFormat="0" applyFill="0" applyAlignment="0" applyProtection="0">
      <alignment vertical="center"/>
    </xf>
    <xf numFmtId="0" fontId="73" fillId="0" borderId="22" applyNumberFormat="0" applyFill="0" applyAlignment="0" applyProtection="0">
      <alignment vertical="center"/>
    </xf>
    <xf numFmtId="0" fontId="73" fillId="0" borderId="22" applyNumberFormat="0" applyFill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61" fillId="36" borderId="20" applyNumberFormat="0" applyAlignment="0" applyProtection="0">
      <alignment vertical="center"/>
    </xf>
    <xf numFmtId="0" fontId="61" fillId="36" borderId="20" applyNumberFormat="0" applyAlignment="0" applyProtection="0">
      <alignment vertical="center"/>
    </xf>
    <xf numFmtId="0" fontId="61" fillId="36" borderId="20" applyNumberFormat="0" applyAlignment="0" applyProtection="0">
      <alignment vertical="center"/>
    </xf>
    <xf numFmtId="0" fontId="74" fillId="48" borderId="23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80" fillId="0" borderId="29" applyNumberFormat="0" applyFill="0" applyAlignment="0" applyProtection="0">
      <alignment vertical="center"/>
    </xf>
    <xf numFmtId="0" fontId="80" fillId="0" borderId="29" applyNumberFormat="0" applyFill="0" applyAlignment="0" applyProtection="0">
      <alignment vertical="center"/>
    </xf>
    <xf numFmtId="0" fontId="80" fillId="0" borderId="29" applyNumberFormat="0" applyFill="0" applyAlignment="0" applyProtection="0">
      <alignment vertical="center"/>
    </xf>
    <xf numFmtId="0" fontId="80" fillId="0" borderId="29" applyNumberFormat="0" applyFill="0" applyAlignment="0" applyProtection="0">
      <alignment vertical="center"/>
    </xf>
    <xf numFmtId="0" fontId="0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51" borderId="0" applyNumberFormat="0" applyBorder="0" applyAlignment="0" applyProtection="0">
      <alignment vertical="center"/>
    </xf>
    <xf numFmtId="0" fontId="0" fillId="0" borderId="0">
      <alignment vertical="top"/>
    </xf>
    <xf numFmtId="0" fontId="65" fillId="51" borderId="0" applyNumberFormat="0" applyBorder="0" applyAlignment="0" applyProtection="0">
      <alignment vertical="center"/>
    </xf>
    <xf numFmtId="0" fontId="65" fillId="51" borderId="0" applyNumberFormat="0" applyBorder="0" applyAlignment="0" applyProtection="0">
      <alignment vertical="center"/>
    </xf>
    <xf numFmtId="0" fontId="65" fillId="52" borderId="0" applyNumberFormat="0" applyBorder="0" applyAlignment="0" applyProtection="0">
      <alignment vertical="center"/>
    </xf>
    <xf numFmtId="0" fontId="66" fillId="41" borderId="20" applyNumberFormat="0" applyAlignment="0" applyProtection="0">
      <alignment vertical="center"/>
    </xf>
    <xf numFmtId="0" fontId="65" fillId="52" borderId="0" applyNumberFormat="0" applyBorder="0" applyAlignment="0" applyProtection="0">
      <alignment vertical="center"/>
    </xf>
    <xf numFmtId="0" fontId="68" fillId="43" borderId="0" applyNumberFormat="0" applyBorder="0" applyAlignment="0" applyProtection="0">
      <alignment vertical="center"/>
    </xf>
    <xf numFmtId="0" fontId="65" fillId="52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65" fillId="42" borderId="0" applyNumberFormat="0" applyBorder="0" applyAlignment="0" applyProtection="0">
      <alignment vertical="center"/>
    </xf>
    <xf numFmtId="0" fontId="65" fillId="42" borderId="0" applyNumberFormat="0" applyBorder="0" applyAlignment="0" applyProtection="0">
      <alignment vertical="center"/>
    </xf>
    <xf numFmtId="0" fontId="65" fillId="54" borderId="0" applyNumberFormat="0" applyBorder="0" applyAlignment="0" applyProtection="0">
      <alignment vertical="center"/>
    </xf>
    <xf numFmtId="0" fontId="67" fillId="36" borderId="21" applyNumberFormat="0" applyAlignment="0" applyProtection="0">
      <alignment vertical="center"/>
    </xf>
    <xf numFmtId="0" fontId="67" fillId="36" borderId="21" applyNumberFormat="0" applyAlignment="0" applyProtection="0">
      <alignment vertical="center"/>
    </xf>
    <xf numFmtId="0" fontId="66" fillId="41" borderId="20" applyNumberFormat="0" applyAlignment="0" applyProtection="0">
      <alignment vertical="center"/>
    </xf>
    <xf numFmtId="0" fontId="66" fillId="41" borderId="20" applyNumberFormat="0" applyAlignment="0" applyProtection="0">
      <alignment vertical="center"/>
    </xf>
    <xf numFmtId="0" fontId="66" fillId="41" borderId="20" applyNumberFormat="0" applyAlignment="0" applyProtection="0">
      <alignment vertical="center"/>
    </xf>
    <xf numFmtId="0" fontId="77" fillId="0" borderId="0">
      <alignment vertical="top"/>
    </xf>
    <xf numFmtId="0" fontId="0" fillId="0" borderId="0">
      <alignment vertical="top"/>
    </xf>
  </cellStyleXfs>
  <cellXfs count="223">
    <xf numFmtId="0" fontId="0" fillId="0" borderId="0" xfId="0" applyProtection="1"/>
    <xf numFmtId="0" fontId="0" fillId="0" borderId="0" xfId="0" applyFont="1" applyFill="1" applyAlignment="1" applyProtection="1"/>
    <xf numFmtId="0" fontId="1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6" fillId="0" borderId="0" xfId="0" applyFont="1" applyFill="1" applyAlignment="1" applyProtection="1">
      <alignment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77" fontId="9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 applyProtection="1">
      <alignment vertical="center" wrapText="1"/>
    </xf>
    <xf numFmtId="177" fontId="9" fillId="0" borderId="1" xfId="0" applyNumberFormat="1" applyFont="1" applyFill="1" applyBorder="1" applyAlignment="1" applyProtection="1">
      <alignment horizontal="center" vertical="center" wrapText="1"/>
    </xf>
    <xf numFmtId="177" fontId="10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177" fontId="12" fillId="0" borderId="1" xfId="0" applyNumberFormat="1" applyFont="1" applyFill="1" applyBorder="1" applyAlignment="1" applyProtection="1">
      <alignment horizontal="center" vertical="center"/>
    </xf>
    <xf numFmtId="178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178" fontId="10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178" fontId="9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</xf>
    <xf numFmtId="178" fontId="12" fillId="0" borderId="1" xfId="0" applyNumberFormat="1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</xf>
    <xf numFmtId="0" fontId="14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vertical="center"/>
    </xf>
    <xf numFmtId="179" fontId="15" fillId="0" borderId="0" xfId="0" applyNumberFormat="1" applyFont="1" applyFill="1" applyAlignment="1" applyProtection="1">
      <alignment vertical="center"/>
    </xf>
    <xf numFmtId="0" fontId="16" fillId="0" borderId="0" xfId="0" applyFont="1" applyFill="1" applyAlignment="1" applyProtection="1">
      <alignment vertical="center"/>
    </xf>
    <xf numFmtId="0" fontId="17" fillId="0" borderId="0" xfId="0" applyFont="1" applyFill="1" applyAlignment="1" applyProtection="1">
      <alignment horizontal="center" vertical="center"/>
    </xf>
    <xf numFmtId="177" fontId="8" fillId="0" borderId="0" xfId="0" applyNumberFormat="1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 applyProtection="1">
      <alignment horizontal="center" vertical="center" wrapText="1"/>
    </xf>
    <xf numFmtId="0" fontId="18" fillId="0" borderId="2" xfId="0" applyFont="1" applyFill="1" applyBorder="1" applyAlignment="1" applyProtection="1">
      <alignment horizontal="center" vertical="center" wrapText="1"/>
    </xf>
    <xf numFmtId="0" fontId="18" fillId="0" borderId="3" xfId="0" applyFont="1" applyFill="1" applyBorder="1" applyAlignment="1" applyProtection="1">
      <alignment horizontal="center" vertical="center" wrapText="1"/>
    </xf>
    <xf numFmtId="3" fontId="8" fillId="0" borderId="3" xfId="0" applyNumberFormat="1" applyFont="1" applyFill="1" applyBorder="1" applyAlignment="1" applyProtection="1">
      <alignment horizontal="left" vertical="center"/>
    </xf>
    <xf numFmtId="177" fontId="9" fillId="0" borderId="1" xfId="286" applyNumberFormat="1" applyFont="1" applyFill="1" applyBorder="1" applyAlignment="1" applyProtection="1">
      <alignment horizontal="center" vertical="center"/>
    </xf>
    <xf numFmtId="3" fontId="8" fillId="0" borderId="1" xfId="0" applyNumberFormat="1" applyFont="1" applyFill="1" applyBorder="1" applyAlignment="1" applyProtection="1">
      <alignment horizontal="left" vertical="center"/>
    </xf>
    <xf numFmtId="180" fontId="9" fillId="0" borderId="1" xfId="286" applyNumberFormat="1" applyFont="1" applyFill="1" applyBorder="1" applyAlignment="1" applyProtection="1">
      <alignment horizontal="center" vertical="center"/>
    </xf>
    <xf numFmtId="3" fontId="8" fillId="0" borderId="4" xfId="0" applyNumberFormat="1" applyFont="1" applyFill="1" applyBorder="1" applyAlignment="1" applyProtection="1">
      <alignment horizontal="left" vertical="center"/>
    </xf>
    <xf numFmtId="0" fontId="15" fillId="0" borderId="0" xfId="0" applyFont="1" applyFill="1" applyBorder="1" applyAlignment="1" applyProtection="1">
      <alignment vertical="center"/>
    </xf>
    <xf numFmtId="177" fontId="15" fillId="0" borderId="0" xfId="0" applyNumberFormat="1" applyFont="1" applyFill="1" applyAlignment="1" applyProtection="1">
      <alignment vertical="center"/>
    </xf>
    <xf numFmtId="0" fontId="15" fillId="0" borderId="0" xfId="0" applyFont="1" applyAlignment="1" applyProtection="1">
      <alignment vertical="center"/>
    </xf>
    <xf numFmtId="10" fontId="15" fillId="0" borderId="0" xfId="0" applyNumberFormat="1" applyFont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17" fillId="0" borderId="0" xfId="0" applyFont="1" applyAlignment="1" applyProtection="1">
      <alignment horizontal="center" vertical="center"/>
    </xf>
    <xf numFmtId="0" fontId="15" fillId="0" borderId="0" xfId="0" applyFont="1" applyAlignment="1" applyProtection="1">
      <alignment horizontal="left" vertical="center"/>
    </xf>
    <xf numFmtId="10" fontId="16" fillId="0" borderId="5" xfId="0" applyNumberFormat="1" applyFont="1" applyBorder="1" applyAlignment="1" applyProtection="1">
      <alignment horizontal="center" vertical="center"/>
    </xf>
    <xf numFmtId="0" fontId="18" fillId="0" borderId="1" xfId="0" applyFont="1" applyBorder="1" applyAlignment="1" applyProtection="1">
      <alignment horizontal="center" vertical="center"/>
    </xf>
    <xf numFmtId="0" fontId="19" fillId="0" borderId="1" xfId="0" applyFont="1" applyBorder="1" applyAlignment="1" applyProtection="1">
      <alignment horizontal="center" vertical="center"/>
    </xf>
    <xf numFmtId="0" fontId="18" fillId="2" borderId="1" xfId="0" applyFont="1" applyFill="1" applyBorder="1" applyAlignment="1" applyProtection="1">
      <alignment horizontal="center" vertical="center"/>
    </xf>
    <xf numFmtId="10" fontId="18" fillId="2" borderId="1" xfId="0" applyNumberFormat="1" applyFont="1" applyFill="1" applyBorder="1" applyAlignment="1" applyProtection="1">
      <alignment horizontal="center" vertical="center"/>
    </xf>
    <xf numFmtId="0" fontId="8" fillId="0" borderId="1" xfId="286" applyFont="1" applyFill="1" applyBorder="1" applyAlignment="1" applyProtection="1">
      <alignment horizontal="left" vertical="center"/>
    </xf>
    <xf numFmtId="180" fontId="9" fillId="2" borderId="1" xfId="286" applyNumberFormat="1" applyFont="1" applyFill="1" applyBorder="1" applyAlignment="1" applyProtection="1">
      <alignment horizontal="right" vertical="center"/>
    </xf>
    <xf numFmtId="10" fontId="9" fillId="2" borderId="1" xfId="0" applyNumberFormat="1" applyFont="1" applyFill="1" applyBorder="1" applyAlignment="1" applyProtection="1">
      <alignment horizontal="right" vertical="center"/>
    </xf>
    <xf numFmtId="0" fontId="8" fillId="0" borderId="1" xfId="0" applyFont="1" applyBorder="1" applyAlignment="1" applyProtection="1">
      <alignment horizontal="center" vertical="center"/>
    </xf>
    <xf numFmtId="177" fontId="9" fillId="2" borderId="1" xfId="0" applyNumberFormat="1" applyFont="1" applyFill="1" applyBorder="1" applyAlignment="1" applyProtection="1">
      <alignment horizontal="right" vertical="center"/>
    </xf>
    <xf numFmtId="10" fontId="15" fillId="0" borderId="5" xfId="0" applyNumberFormat="1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vertical="center"/>
    </xf>
    <xf numFmtId="0" fontId="15" fillId="2" borderId="0" xfId="0" applyFont="1" applyFill="1" applyProtection="1"/>
    <xf numFmtId="0" fontId="16" fillId="2" borderId="0" xfId="0" applyFont="1" applyFill="1" applyAlignment="1" applyProtection="1">
      <alignment vertical="center"/>
    </xf>
    <xf numFmtId="0" fontId="17" fillId="2" borderId="0" xfId="0" applyFont="1" applyFill="1" applyAlignment="1" applyProtection="1">
      <alignment horizontal="center" vertical="center"/>
    </xf>
    <xf numFmtId="0" fontId="8" fillId="2" borderId="0" xfId="0" applyFont="1" applyFill="1" applyProtection="1"/>
    <xf numFmtId="0" fontId="8" fillId="2" borderId="1" xfId="0" applyFont="1" applyFill="1" applyBorder="1" applyAlignment="1" applyProtection="1">
      <alignment vertical="center"/>
    </xf>
    <xf numFmtId="180" fontId="9" fillId="2" borderId="1" xfId="0" applyNumberFormat="1" applyFont="1" applyFill="1" applyBorder="1" applyAlignment="1" applyProtection="1">
      <alignment vertical="center"/>
    </xf>
    <xf numFmtId="0" fontId="8" fillId="2" borderId="1" xfId="0" applyFont="1" applyFill="1" applyBorder="1" applyAlignment="1" applyProtection="1">
      <alignment horizontal="center" vertical="center"/>
    </xf>
    <xf numFmtId="177" fontId="8" fillId="2" borderId="1" xfId="0" applyNumberFormat="1" applyFont="1" applyFill="1" applyBorder="1" applyAlignment="1" applyProtection="1">
      <alignment horizontal="center" vertical="center"/>
    </xf>
    <xf numFmtId="177" fontId="8" fillId="2" borderId="1" xfId="0" applyNumberFormat="1" applyFont="1" applyFill="1" applyBorder="1" applyAlignment="1" applyProtection="1">
      <alignment vertical="center"/>
    </xf>
    <xf numFmtId="0" fontId="0" fillId="2" borderId="0" xfId="0" applyFont="1" applyFill="1" applyAlignment="1" applyProtection="1"/>
    <xf numFmtId="0" fontId="20" fillId="2" borderId="0" xfId="0" applyFont="1" applyFill="1" applyAlignment="1" applyProtection="1"/>
    <xf numFmtId="0" fontId="16" fillId="2" borderId="0" xfId="0" applyFont="1" applyFill="1" applyAlignment="1" applyProtection="1"/>
    <xf numFmtId="0" fontId="15" fillId="0" borderId="0" xfId="0" applyFont="1" applyFill="1" applyAlignment="1" applyProtection="1"/>
    <xf numFmtId="0" fontId="15" fillId="2" borderId="0" xfId="0" applyFont="1" applyFill="1" applyAlignment="1" applyProtection="1"/>
    <xf numFmtId="0" fontId="8" fillId="2" borderId="5" xfId="0" applyFont="1" applyFill="1" applyBorder="1" applyAlignment="1" applyProtection="1">
      <alignment vertical="center"/>
    </xf>
    <xf numFmtId="0" fontId="8" fillId="0" borderId="5" xfId="0" applyFont="1" applyFill="1" applyBorder="1" applyAlignment="1" applyProtection="1">
      <alignment vertical="center"/>
    </xf>
    <xf numFmtId="0" fontId="8" fillId="2" borderId="5" xfId="0" applyFont="1" applyFill="1" applyBorder="1" applyAlignment="1" applyProtection="1">
      <alignment horizontal="center" vertical="center"/>
    </xf>
    <xf numFmtId="0" fontId="18" fillId="2" borderId="1" xfId="0" applyFont="1" applyFill="1" applyBorder="1" applyAlignment="1" applyProtection="1">
      <alignment horizontal="center" vertical="center" wrapText="1"/>
    </xf>
    <xf numFmtId="0" fontId="18" fillId="0" borderId="1" xfId="172" applyFont="1" applyFill="1" applyBorder="1" applyAlignment="1" applyProtection="1">
      <alignment horizontal="center" vertical="center" wrapText="1"/>
      <protection locked="0"/>
    </xf>
    <xf numFmtId="0" fontId="18" fillId="2" borderId="2" xfId="0" applyFont="1" applyFill="1" applyBorder="1" applyAlignment="1" applyProtection="1">
      <alignment horizontal="center" vertical="center" wrapText="1"/>
    </xf>
    <xf numFmtId="177" fontId="8" fillId="2" borderId="4" xfId="0" applyNumberFormat="1" applyFont="1" applyFill="1" applyBorder="1" applyAlignment="1" applyProtection="1">
      <alignment horizontal="left" vertical="center"/>
    </xf>
    <xf numFmtId="177" fontId="9" fillId="2" borderId="1" xfId="0" applyNumberFormat="1" applyFont="1" applyFill="1" applyBorder="1" applyAlignment="1" applyProtection="1">
      <alignment horizontal="center" vertical="center"/>
    </xf>
    <xf numFmtId="3" fontId="9" fillId="2" borderId="1" xfId="286" applyNumberFormat="1" applyFont="1" applyFill="1" applyBorder="1" applyAlignment="1" applyProtection="1">
      <alignment horizontal="center" vertical="center"/>
    </xf>
    <xf numFmtId="177" fontId="9" fillId="2" borderId="4" xfId="0" applyNumberFormat="1" applyFont="1" applyFill="1" applyBorder="1" applyAlignment="1" applyProtection="1">
      <alignment horizontal="left" vertical="center"/>
    </xf>
    <xf numFmtId="177" fontId="9" fillId="2" borderId="4" xfId="0" applyNumberFormat="1" applyFont="1" applyFill="1" applyBorder="1" applyAlignment="1" applyProtection="1">
      <alignment horizontal="center" vertical="center"/>
    </xf>
    <xf numFmtId="177" fontId="9" fillId="2" borderId="1" xfId="0" applyNumberFormat="1" applyFont="1" applyFill="1" applyBorder="1" applyAlignment="1" applyProtection="1">
      <alignment horizontal="left" vertical="center"/>
    </xf>
    <xf numFmtId="177" fontId="21" fillId="2" borderId="1" xfId="0" applyNumberFormat="1" applyFont="1" applyFill="1" applyBorder="1" applyAlignment="1" applyProtection="1">
      <alignment horizontal="center" vertical="center"/>
    </xf>
    <xf numFmtId="177" fontId="21" fillId="2" borderId="1" xfId="0" applyNumberFormat="1" applyFont="1" applyFill="1" applyBorder="1" applyAlignment="1" applyProtection="1">
      <alignment horizontal="right" vertical="center"/>
    </xf>
    <xf numFmtId="0" fontId="9" fillId="2" borderId="1" xfId="0" applyFont="1" applyFill="1" applyBorder="1" applyAlignment="1" applyProtection="1">
      <alignment horizontal="center" vertical="center"/>
    </xf>
    <xf numFmtId="0" fontId="16" fillId="0" borderId="0" xfId="0" applyFont="1" applyFill="1" applyAlignment="1" applyProtection="1">
      <alignment horizontal="left" vertical="center"/>
    </xf>
    <xf numFmtId="0" fontId="20" fillId="0" borderId="0" xfId="0" applyFont="1" applyProtection="1"/>
    <xf numFmtId="0" fontId="22" fillId="0" borderId="0" xfId="0" applyFont="1" applyProtection="1"/>
    <xf numFmtId="0" fontId="16" fillId="0" borderId="0" xfId="0" applyFont="1" applyProtection="1"/>
    <xf numFmtId="0" fontId="15" fillId="0" borderId="0" xfId="0" applyFont="1" applyProtection="1"/>
    <xf numFmtId="0" fontId="9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1" xfId="0" applyFont="1" applyBorder="1" applyAlignment="1" applyProtection="1">
      <alignment horizontal="left" vertical="center"/>
    </xf>
    <xf numFmtId="3" fontId="9" fillId="0" borderId="1" xfId="0" applyNumberFormat="1" applyFont="1" applyBorder="1" applyAlignment="1" applyProtection="1">
      <alignment horizontal="right" vertical="center"/>
    </xf>
    <xf numFmtId="0" fontId="8" fillId="0" borderId="1" xfId="0" applyFont="1" applyBorder="1" applyAlignment="1" applyProtection="1">
      <alignment vertical="center"/>
    </xf>
    <xf numFmtId="0" fontId="8" fillId="0" borderId="1" xfId="0" applyFont="1" applyBorder="1" applyProtection="1"/>
    <xf numFmtId="3" fontId="9" fillId="0" borderId="1" xfId="0" applyNumberFormat="1" applyFont="1" applyFill="1" applyBorder="1" applyAlignment="1" applyProtection="1">
      <alignment horizontal="right" vertical="center"/>
    </xf>
    <xf numFmtId="0" fontId="0" fillId="0" borderId="0" xfId="0" applyAlignment="1" applyProtection="1">
      <alignment horizontal="left"/>
    </xf>
    <xf numFmtId="0" fontId="20" fillId="2" borderId="0" xfId="0" applyFont="1" applyFill="1" applyProtection="1"/>
    <xf numFmtId="0" fontId="0" fillId="2" borderId="0" xfId="0" applyFill="1" applyProtection="1"/>
    <xf numFmtId="0" fontId="0" fillId="0" borderId="0" xfId="0" applyFill="1" applyProtection="1"/>
    <xf numFmtId="0" fontId="16" fillId="2" borderId="0" xfId="0" applyFont="1" applyFill="1" applyProtection="1"/>
    <xf numFmtId="0" fontId="15" fillId="0" borderId="0" xfId="0" applyFont="1" applyFill="1" applyProtection="1"/>
    <xf numFmtId="3" fontId="9" fillId="2" borderId="1" xfId="286" applyNumberFormat="1" applyFont="1" applyFill="1" applyBorder="1" applyAlignment="1" applyProtection="1">
      <alignment horizontal="right" vertical="center"/>
    </xf>
    <xf numFmtId="177" fontId="9" fillId="2" borderId="4" xfId="0" applyNumberFormat="1" applyFont="1" applyFill="1" applyBorder="1" applyAlignment="1" applyProtection="1">
      <alignment horizontal="right" vertical="center"/>
    </xf>
    <xf numFmtId="177" fontId="8" fillId="2" borderId="1" xfId="0" applyNumberFormat="1" applyFont="1" applyFill="1" applyBorder="1" applyAlignment="1" applyProtection="1">
      <alignment horizontal="left" vertical="center"/>
    </xf>
    <xf numFmtId="177" fontId="8" fillId="2" borderId="1" xfId="0" applyNumberFormat="1" applyFont="1" applyFill="1" applyBorder="1" applyAlignment="1" applyProtection="1">
      <alignment horizontal="right" vertical="center"/>
    </xf>
    <xf numFmtId="177" fontId="23" fillId="2" borderId="1" xfId="0" applyNumberFormat="1" applyFont="1" applyFill="1" applyBorder="1" applyAlignment="1" applyProtection="1">
      <alignment horizontal="right" vertical="center"/>
    </xf>
    <xf numFmtId="0" fontId="2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25" fillId="0" borderId="0" xfId="0" applyFont="1" applyFill="1" applyAlignment="1" applyProtection="1">
      <alignment vertical="center" wrapText="1"/>
    </xf>
    <xf numFmtId="0" fontId="18" fillId="0" borderId="1" xfId="0" applyFont="1" applyFill="1" applyBorder="1" applyAlignment="1" applyProtection="1">
      <alignment vertical="center" wrapText="1"/>
    </xf>
    <xf numFmtId="181" fontId="26" fillId="0" borderId="6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4" fontId="2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vertical="center" wrapText="1"/>
    </xf>
    <xf numFmtId="4" fontId="26" fillId="0" borderId="1" xfId="0" applyNumberFormat="1" applyFont="1" applyFill="1" applyBorder="1" applyAlignment="1" applyProtection="1">
      <alignment horizontal="center" vertical="center" wrapText="1"/>
    </xf>
    <xf numFmtId="0" fontId="28" fillId="0" borderId="0" xfId="0" applyFont="1" applyFill="1" applyAlignment="1" applyProtection="1">
      <alignment vertical="center"/>
    </xf>
    <xf numFmtId="0" fontId="15" fillId="0" borderId="0" xfId="0" applyFont="1" applyAlignment="1" applyProtection="1">
      <alignment wrapText="1"/>
    </xf>
    <xf numFmtId="0" fontId="16" fillId="0" borderId="0" xfId="0" applyFont="1" applyAlignment="1" applyProtection="1">
      <alignment vertical="center" wrapText="1"/>
    </xf>
    <xf numFmtId="0" fontId="17" fillId="0" borderId="0" xfId="0" applyFont="1" applyAlignment="1" applyProtection="1">
      <alignment horizontal="center" wrapText="1"/>
    </xf>
    <xf numFmtId="0" fontId="8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horizontal="right" vertical="center" wrapText="1"/>
    </xf>
    <xf numFmtId="0" fontId="18" fillId="0" borderId="1" xfId="0" applyFont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vertical="center" wrapText="1"/>
    </xf>
    <xf numFmtId="3" fontId="9" fillId="2" borderId="1" xfId="286" applyNumberFormat="1" applyFont="1" applyFill="1" applyBorder="1" applyAlignment="1" applyProtection="1">
      <alignment horizontal="right" vertical="center" wrapText="1"/>
    </xf>
    <xf numFmtId="0" fontId="29" fillId="0" borderId="0" xfId="0" applyFont="1"/>
    <xf numFmtId="180" fontId="9" fillId="2" borderId="1" xfId="0" applyNumberFormat="1" applyFont="1" applyFill="1" applyBorder="1" applyAlignment="1" applyProtection="1">
      <alignment vertical="center" wrapText="1"/>
    </xf>
    <xf numFmtId="3" fontId="9" fillId="2" borderId="4" xfId="286" applyNumberFormat="1" applyFont="1" applyFill="1" applyBorder="1" applyAlignment="1" applyProtection="1">
      <alignment horizontal="right" vertical="center" wrapText="1"/>
    </xf>
    <xf numFmtId="41" fontId="9" fillId="2" borderId="1" xfId="0" applyNumberFormat="1" applyFont="1" applyFill="1" applyBorder="1" applyAlignment="1" applyProtection="1">
      <alignment horizontal="right" vertical="center" wrapText="1"/>
    </xf>
    <xf numFmtId="0" fontId="8" fillId="0" borderId="1" xfId="0" applyFont="1" applyBorder="1" applyAlignment="1" applyProtection="1">
      <alignment vertical="center" wrapText="1"/>
    </xf>
    <xf numFmtId="41" fontId="9" fillId="0" borderId="1" xfId="0" applyNumberFormat="1" applyFont="1" applyBorder="1" applyAlignment="1" applyProtection="1">
      <alignment horizontal="right" vertical="center" wrapText="1"/>
    </xf>
    <xf numFmtId="180" fontId="9" fillId="0" borderId="1" xfId="0" applyNumberFormat="1" applyFont="1" applyBorder="1" applyAlignment="1" applyProtection="1">
      <alignment vertical="center" wrapText="1"/>
    </xf>
    <xf numFmtId="0" fontId="8" fillId="0" borderId="1" xfId="0" applyFont="1" applyBorder="1" applyAlignment="1" applyProtection="1">
      <alignment horizontal="center" vertical="center" wrapText="1"/>
    </xf>
    <xf numFmtId="41" fontId="15" fillId="0" borderId="0" xfId="0" applyNumberFormat="1" applyFont="1" applyAlignment="1" applyProtection="1">
      <alignment horizontal="center" wrapText="1"/>
    </xf>
    <xf numFmtId="180" fontId="15" fillId="0" borderId="0" xfId="0" applyNumberFormat="1" applyFont="1" applyAlignment="1" applyProtection="1">
      <alignment horizontal="right" vertical="center" wrapText="1"/>
    </xf>
    <xf numFmtId="43" fontId="15" fillId="0" borderId="0" xfId="0" applyNumberFormat="1" applyFont="1" applyAlignment="1" applyProtection="1">
      <alignment horizontal="center" wrapText="1"/>
    </xf>
    <xf numFmtId="0" fontId="15" fillId="0" borderId="0" xfId="0" applyFont="1" applyAlignment="1" applyProtection="1">
      <alignment horizontal="center" wrapText="1"/>
    </xf>
    <xf numFmtId="180" fontId="15" fillId="0" borderId="0" xfId="0" applyNumberFormat="1" applyFont="1" applyAlignment="1" applyProtection="1">
      <alignment horizontal="center" wrapText="1"/>
    </xf>
    <xf numFmtId="180" fontId="15" fillId="0" borderId="0" xfId="0" applyNumberFormat="1" applyFont="1" applyAlignment="1" applyProtection="1">
      <alignment wrapText="1"/>
    </xf>
    <xf numFmtId="0" fontId="20" fillId="0" borderId="0" xfId="0" applyFont="1" applyFill="1" applyProtection="1"/>
    <xf numFmtId="0" fontId="30" fillId="2" borderId="0" xfId="0" applyFont="1" applyFill="1" applyProtection="1"/>
    <xf numFmtId="0" fontId="31" fillId="2" borderId="0" xfId="0" applyFont="1" applyFill="1" applyProtection="1"/>
    <xf numFmtId="0" fontId="31" fillId="0" borderId="0" xfId="0" applyFont="1" applyFill="1" applyProtection="1"/>
    <xf numFmtId="0" fontId="32" fillId="2" borderId="0" xfId="0" applyFont="1" applyFill="1" applyProtection="1"/>
    <xf numFmtId="0" fontId="17" fillId="2" borderId="0" xfId="0" applyFont="1" applyFill="1" applyAlignment="1" applyProtection="1">
      <alignment horizontal="center"/>
    </xf>
    <xf numFmtId="0" fontId="17" fillId="0" borderId="0" xfId="0" applyFont="1" applyFill="1" applyAlignment="1" applyProtection="1">
      <alignment horizontal="center"/>
    </xf>
    <xf numFmtId="0" fontId="9" fillId="2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0" fontId="33" fillId="2" borderId="2" xfId="0" applyFont="1" applyFill="1" applyBorder="1" applyAlignment="1" applyProtection="1">
      <alignment horizontal="center" vertical="center"/>
    </xf>
    <xf numFmtId="0" fontId="18" fillId="0" borderId="2" xfId="172" applyFont="1" applyFill="1" applyBorder="1" applyAlignment="1" applyProtection="1">
      <alignment horizontal="center" vertical="center"/>
      <protection locked="0"/>
    </xf>
    <xf numFmtId="0" fontId="34" fillId="2" borderId="3" xfId="0" applyFont="1" applyFill="1" applyBorder="1" applyAlignment="1" applyProtection="1">
      <alignment horizontal="center" vertical="center"/>
    </xf>
    <xf numFmtId="0" fontId="18" fillId="0" borderId="3" xfId="172" applyFont="1" applyFill="1" applyBorder="1" applyAlignment="1" applyProtection="1">
      <alignment horizontal="center" vertical="center"/>
      <protection locked="0"/>
    </xf>
    <xf numFmtId="0" fontId="18" fillId="2" borderId="3" xfId="0" applyFont="1" applyFill="1" applyBorder="1" applyAlignment="1" applyProtection="1">
      <alignment horizontal="center" vertical="center" wrapText="1"/>
    </xf>
    <xf numFmtId="0" fontId="18" fillId="2" borderId="1" xfId="0" applyFont="1" applyFill="1" applyBorder="1" applyAlignment="1" applyProtection="1">
      <alignment horizontal="left" vertical="center"/>
    </xf>
    <xf numFmtId="177" fontId="19" fillId="0" borderId="1" xfId="0" applyNumberFormat="1" applyFont="1" applyFill="1" applyBorder="1" applyAlignment="1" applyProtection="1">
      <alignment horizontal="right" vertical="center"/>
    </xf>
    <xf numFmtId="177" fontId="19" fillId="2" borderId="1" xfId="0" applyNumberFormat="1" applyFont="1" applyFill="1" applyBorder="1" applyAlignment="1" applyProtection="1">
      <alignment horizontal="right" vertical="center"/>
    </xf>
    <xf numFmtId="178" fontId="19" fillId="0" borderId="1" xfId="0" applyNumberFormat="1" applyFont="1" applyFill="1" applyBorder="1" applyAlignment="1" applyProtection="1">
      <alignment horizontal="right" vertical="center"/>
    </xf>
    <xf numFmtId="178" fontId="19" fillId="2" borderId="1" xfId="0" applyNumberFormat="1" applyFont="1" applyFill="1" applyBorder="1" applyAlignment="1" applyProtection="1">
      <alignment horizontal="right" vertical="center"/>
    </xf>
    <xf numFmtId="0" fontId="35" fillId="2" borderId="1" xfId="0" applyFont="1" applyFill="1" applyBorder="1" applyAlignment="1" applyProtection="1">
      <alignment vertical="center"/>
    </xf>
    <xf numFmtId="177" fontId="35" fillId="2" borderId="1" xfId="0" applyNumberFormat="1" applyFont="1" applyFill="1" applyBorder="1" applyAlignment="1" applyProtection="1">
      <alignment horizontal="right" vertical="center"/>
    </xf>
    <xf numFmtId="177" fontId="9" fillId="0" borderId="1" xfId="0" applyNumberFormat="1" applyFont="1" applyFill="1" applyBorder="1" applyAlignment="1" applyProtection="1">
      <alignment horizontal="right" vertical="center"/>
    </xf>
    <xf numFmtId="178" fontId="9" fillId="0" borderId="1" xfId="0" applyNumberFormat="1" applyFont="1" applyFill="1" applyBorder="1" applyAlignment="1" applyProtection="1">
      <alignment horizontal="right" vertical="center"/>
    </xf>
    <xf numFmtId="178" fontId="9" fillId="2" borderId="1" xfId="0" applyNumberFormat="1" applyFont="1" applyFill="1" applyBorder="1" applyAlignment="1" applyProtection="1">
      <alignment horizontal="right" vertical="center"/>
    </xf>
    <xf numFmtId="0" fontId="36" fillId="2" borderId="7" xfId="0" applyFont="1" applyFill="1" applyBorder="1" applyAlignment="1" applyProtection="1">
      <alignment horizontal="left" vertical="center" wrapText="1"/>
    </xf>
    <xf numFmtId="0" fontId="36" fillId="0" borderId="7" xfId="0" applyFont="1" applyFill="1" applyBorder="1" applyAlignment="1" applyProtection="1">
      <alignment horizontal="left" vertical="center" wrapText="1"/>
    </xf>
    <xf numFmtId="0" fontId="20" fillId="2" borderId="0" xfId="0" applyFont="1" applyFill="1" applyAlignment="1" applyProtection="1">
      <alignment horizontal="center"/>
    </xf>
    <xf numFmtId="3" fontId="20" fillId="2" borderId="0" xfId="0" applyNumberFormat="1" applyFont="1" applyFill="1" applyAlignment="1" applyProtection="1">
      <alignment horizontal="center"/>
    </xf>
    <xf numFmtId="0" fontId="37" fillId="2" borderId="0" xfId="0" applyFont="1" applyFill="1" applyProtection="1"/>
    <xf numFmtId="0" fontId="22" fillId="2" borderId="0" xfId="0" applyFont="1" applyFill="1" applyProtection="1"/>
    <xf numFmtId="0" fontId="9" fillId="0" borderId="5" xfId="0" applyFont="1" applyBorder="1" applyAlignment="1" applyProtection="1">
      <alignment horizontal="center" vertical="center"/>
    </xf>
    <xf numFmtId="0" fontId="19" fillId="2" borderId="3" xfId="0" applyFont="1" applyFill="1" applyBorder="1" applyAlignment="1" applyProtection="1">
      <alignment horizontal="center" vertical="center" wrapText="1"/>
    </xf>
    <xf numFmtId="178" fontId="19" fillId="2" borderId="1" xfId="0" applyNumberFormat="1" applyFont="1" applyFill="1" applyBorder="1" applyAlignment="1" applyProtection="1">
      <alignment horizontal="right" vertical="center" wrapText="1"/>
    </xf>
    <xf numFmtId="178" fontId="9" fillId="2" borderId="1" xfId="0" applyNumberFormat="1" applyFont="1" applyFill="1" applyBorder="1" applyAlignment="1" applyProtection="1">
      <alignment horizontal="right" vertical="center" wrapText="1"/>
    </xf>
    <xf numFmtId="0" fontId="30" fillId="2" borderId="0" xfId="0" applyFont="1" applyFill="1" applyAlignment="1" applyProtection="1">
      <alignment horizontal="center"/>
    </xf>
    <xf numFmtId="178" fontId="20" fillId="2" borderId="0" xfId="0" applyNumberFormat="1" applyFont="1" applyFill="1" applyAlignment="1" applyProtection="1">
      <alignment horizontal="center"/>
    </xf>
    <xf numFmtId="0" fontId="0" fillId="0" borderId="0" xfId="0" applyNumberFormat="1" applyFont="1" applyFill="1" applyAlignment="1" applyProtection="1">
      <alignment vertical="center"/>
    </xf>
    <xf numFmtId="0" fontId="16" fillId="0" borderId="0" xfId="0" applyNumberFormat="1" applyFont="1" applyFill="1" applyAlignment="1" applyProtection="1">
      <alignment vertical="center"/>
    </xf>
    <xf numFmtId="182" fontId="0" fillId="0" borderId="0" xfId="0" applyNumberFormat="1" applyFont="1" applyFill="1" applyAlignment="1" applyProtection="1">
      <alignment vertical="center"/>
    </xf>
    <xf numFmtId="178" fontId="0" fillId="0" borderId="0" xfId="0" applyNumberFormat="1" applyFont="1" applyFill="1" applyAlignment="1" applyProtection="1">
      <alignment vertical="center"/>
    </xf>
    <xf numFmtId="0" fontId="16" fillId="0" borderId="0" xfId="172" applyFont="1" applyFill="1" applyAlignment="1"/>
    <xf numFmtId="0" fontId="15" fillId="0" borderId="0" xfId="172" applyFont="1" applyFill="1" applyAlignment="1"/>
    <xf numFmtId="0" fontId="17" fillId="0" borderId="0" xfId="172" applyFont="1" applyFill="1" applyAlignment="1">
      <alignment horizontal="center"/>
    </xf>
    <xf numFmtId="31" fontId="8" fillId="0" borderId="0" xfId="172" applyNumberFormat="1" applyFont="1" applyFill="1" applyAlignment="1" applyProtection="1">
      <alignment horizontal="left"/>
      <protection locked="0"/>
    </xf>
    <xf numFmtId="0" fontId="8" fillId="0" borderId="0" xfId="172" applyFont="1" applyFill="1" applyAlignment="1">
      <alignment vertical="center"/>
    </xf>
    <xf numFmtId="0" fontId="8" fillId="0" borderId="5" xfId="172" applyFont="1" applyFill="1" applyBorder="1" applyAlignment="1" applyProtection="1">
      <alignment horizontal="center"/>
      <protection locked="0"/>
    </xf>
    <xf numFmtId="0" fontId="18" fillId="0" borderId="1" xfId="172" applyFont="1" applyFill="1" applyBorder="1" applyAlignment="1" applyProtection="1">
      <alignment horizontal="center" vertical="center"/>
      <protection locked="0"/>
    </xf>
    <xf numFmtId="0" fontId="18" fillId="0" borderId="2" xfId="172" applyFont="1" applyFill="1" applyBorder="1" applyAlignment="1" applyProtection="1">
      <alignment horizontal="center" vertical="center" wrapText="1"/>
      <protection locked="0"/>
    </xf>
    <xf numFmtId="0" fontId="18" fillId="0" borderId="8" xfId="172" applyFont="1" applyFill="1" applyBorder="1" applyAlignment="1" applyProtection="1">
      <alignment horizontal="center" vertical="center" wrapText="1"/>
      <protection locked="0"/>
    </xf>
    <xf numFmtId="0" fontId="18" fillId="0" borderId="3" xfId="172" applyFont="1" applyFill="1" applyBorder="1" applyAlignment="1" applyProtection="1">
      <alignment horizontal="center" vertical="center" wrapText="1"/>
      <protection locked="0"/>
    </xf>
    <xf numFmtId="0" fontId="18" fillId="0" borderId="9" xfId="172" applyFont="1" applyFill="1" applyBorder="1" applyAlignment="1" applyProtection="1">
      <alignment horizontal="center" vertical="center" wrapText="1"/>
      <protection locked="0"/>
    </xf>
    <xf numFmtId="0" fontId="18" fillId="0" borderId="1" xfId="172" applyFont="1" applyFill="1" applyBorder="1" applyAlignment="1" applyProtection="1">
      <alignment horizontal="left" vertical="center"/>
      <protection locked="0"/>
    </xf>
    <xf numFmtId="183" fontId="9" fillId="0" borderId="1" xfId="1" applyNumberFormat="1" applyFont="1" applyFill="1" applyBorder="1" applyAlignment="1" applyProtection="1">
      <alignment horizontal="right" vertical="center"/>
    </xf>
    <xf numFmtId="178" fontId="9" fillId="0" borderId="1" xfId="172" applyNumberFormat="1" applyFont="1" applyFill="1" applyBorder="1" applyAlignment="1" applyProtection="1">
      <alignment horizontal="right" vertical="center"/>
    </xf>
    <xf numFmtId="0" fontId="8" fillId="0" borderId="1" xfId="172" applyFont="1" applyFill="1" applyBorder="1" applyAlignment="1" applyProtection="1">
      <alignment horizontal="left" vertical="center"/>
      <protection locked="0"/>
    </xf>
    <xf numFmtId="184" fontId="9" fillId="0" borderId="1" xfId="1" applyNumberFormat="1" applyFont="1" applyFill="1" applyBorder="1" applyAlignment="1" applyProtection="1">
      <alignment horizontal="right" vertical="center"/>
    </xf>
    <xf numFmtId="43" fontId="9" fillId="0" borderId="1" xfId="1" applyNumberFormat="1" applyFont="1" applyFill="1" applyBorder="1" applyAlignment="1" applyProtection="1">
      <alignment horizontal="right" vertical="center"/>
    </xf>
    <xf numFmtId="183" fontId="9" fillId="0" borderId="1" xfId="1" applyNumberFormat="1" applyFont="1" applyFill="1" applyBorder="1" applyAlignment="1" applyProtection="1">
      <alignment horizontal="right" vertical="center" shrinkToFit="1"/>
      <protection locked="0"/>
    </xf>
    <xf numFmtId="183" fontId="9" fillId="0" borderId="1" xfId="1" applyNumberFormat="1" applyFont="1" applyFill="1" applyBorder="1" applyAlignment="1" applyProtection="1">
      <alignment horizontal="right" vertical="center"/>
      <protection locked="0"/>
    </xf>
    <xf numFmtId="0" fontId="8" fillId="0" borderId="1" xfId="292" applyFont="1" applyFill="1" applyBorder="1" applyAlignment="1" applyProtection="1">
      <alignment horizontal="left" vertical="center"/>
    </xf>
    <xf numFmtId="0" fontId="0" fillId="2" borderId="0" xfId="0" applyNumberFormat="1" applyFont="1" applyFill="1" applyAlignment="1" applyProtection="1">
      <alignment vertical="center"/>
    </xf>
    <xf numFmtId="0" fontId="15" fillId="0" borderId="0" xfId="0" applyFont="1" applyFill="1" applyBorder="1" applyAlignment="1" applyProtection="1"/>
    <xf numFmtId="0" fontId="18" fillId="0" borderId="0" xfId="0" applyFont="1" applyFill="1" applyBorder="1" applyAlignment="1" applyProtection="1"/>
    <xf numFmtId="0" fontId="15" fillId="0" borderId="0" xfId="0" applyFont="1" applyFill="1" applyBorder="1" applyAlignment="1" applyProtection="1">
      <alignment horizontal="center"/>
    </xf>
    <xf numFmtId="0" fontId="16" fillId="0" borderId="0" xfId="0" applyFont="1" applyFill="1" applyBorder="1" applyAlignment="1" applyProtection="1"/>
    <xf numFmtId="0" fontId="17" fillId="0" borderId="0" xfId="0" applyNumberFormat="1" applyFont="1" applyFill="1" applyBorder="1" applyAlignment="1" applyProtection="1">
      <alignment horizontal="center" vertical="center"/>
    </xf>
    <xf numFmtId="0" fontId="38" fillId="0" borderId="0" xfId="0" applyNumberFormat="1" applyFont="1" applyFill="1" applyBorder="1" applyAlignment="1" applyProtection="1">
      <alignment horizontal="right" vertical="center"/>
    </xf>
    <xf numFmtId="0" fontId="38" fillId="0" borderId="0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3" fontId="9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/>
    <xf numFmtId="0" fontId="8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18" fillId="0" borderId="10" xfId="0" applyNumberFormat="1" applyFont="1" applyFill="1" applyBorder="1" applyAlignment="1" applyProtection="1"/>
    <xf numFmtId="0" fontId="18" fillId="0" borderId="1" xfId="0" applyNumberFormat="1" applyFont="1" applyFill="1" applyBorder="1" applyAlignment="1" applyProtection="1"/>
    <xf numFmtId="0" fontId="15" fillId="0" borderId="10" xfId="0" applyNumberFormat="1" applyFont="1" applyFill="1" applyBorder="1" applyAlignment="1" applyProtection="1"/>
    <xf numFmtId="0" fontId="15" fillId="0" borderId="1" xfId="0" applyNumberFormat="1" applyFont="1" applyFill="1" applyBorder="1" applyAlignment="1" applyProtection="1"/>
  </cellXfs>
  <cellStyles count="40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_Sheet1 3 2" xfId="49"/>
    <cellStyle name="差_Sheet1 5" xfId="50"/>
    <cellStyle name="20% - 强调文字颜色 1 2" xfId="51"/>
    <cellStyle name="常规 7 3" xfId="52"/>
    <cellStyle name="Header2 3 2 2" xfId="53"/>
    <cellStyle name="计算 2" xfId="54"/>
    <cellStyle name="_ET_STYLE_NoName_00_ 5" xfId="55"/>
    <cellStyle name="解释性文本 2 3" xfId="56"/>
    <cellStyle name="标题 5" xfId="57"/>
    <cellStyle name="百分比 8" xfId="58"/>
    <cellStyle name="20% - 强调文字颜色 1 2 2 2" xfId="59"/>
    <cellStyle name="60% - 强调文字颜色 4 2 2 2" xfId="60"/>
    <cellStyle name="常规 6" xfId="61"/>
    <cellStyle name="解释性文本 2 2" xfId="62"/>
    <cellStyle name="百分比 7" xfId="63"/>
    <cellStyle name="_ET_STYLE_NoName_00_ 4" xfId="64"/>
    <cellStyle name="常规 6 5" xfId="65"/>
    <cellStyle name="60% - 强调文字颜色 2 2 2" xfId="66"/>
    <cellStyle name="常规 5 2" xfId="67"/>
    <cellStyle name="强调文字颜色 1 2 3" xfId="68"/>
    <cellStyle name="百分比 4" xfId="69"/>
    <cellStyle name="60% - 强调文字颜色 2 2 2 2" xfId="70"/>
    <cellStyle name="百分比 5" xfId="71"/>
    <cellStyle name="常规 5 2 2" xfId="72"/>
    <cellStyle name="百分比 6" xfId="73"/>
    <cellStyle name="常规 5 2 3" xfId="74"/>
    <cellStyle name="_ET_STYLE_NoName_00_ 2 2 2" xfId="75"/>
    <cellStyle name="40% - 强调文字颜色 4 2" xfId="76"/>
    <cellStyle name="常规 8 3" xfId="77"/>
    <cellStyle name="样式 1 2 2" xfId="78"/>
    <cellStyle name="常规 6 2 3" xfId="79"/>
    <cellStyle name="60% - 强调文字颜色 4 2 3" xfId="80"/>
    <cellStyle name="Header2 2 2 2" xfId="81"/>
    <cellStyle name="Header2 3 3" xfId="82"/>
    <cellStyle name="常规 8 2" xfId="83"/>
    <cellStyle name="输入 2 2 2 2" xfId="84"/>
    <cellStyle name="输出 2" xfId="85"/>
    <cellStyle name="60% - 强调文字颜色 5 2 2 2" xfId="86"/>
    <cellStyle name="适中 2" xfId="87"/>
    <cellStyle name="_ET_STYLE_NoName_00_" xfId="88"/>
    <cellStyle name="标题 4 2 2" xfId="89"/>
    <cellStyle name="_ET_STYLE_NoName_00_ 2" xfId="90"/>
    <cellStyle name="标题 4 2 2 2" xfId="91"/>
    <cellStyle name="常规 6 3" xfId="92"/>
    <cellStyle name="_ET_STYLE_NoName_00_ 3" xfId="93"/>
    <cellStyle name="常规 4 2 2 2" xfId="94"/>
    <cellStyle name="常规 6 4" xfId="95"/>
    <cellStyle name="20% - 强调文字颜色 1 2 3" xfId="96"/>
    <cellStyle name="40% - 强调文字颜色 2 2" xfId="97"/>
    <cellStyle name="_ET_STYLE_NoName_00_ 2 2 2 2" xfId="98"/>
    <cellStyle name="60% - 强调文字颜色 4 2" xfId="99"/>
    <cellStyle name="_ET_STYLE_NoName_00_ 2 2" xfId="100"/>
    <cellStyle name="常规 6 3 2" xfId="101"/>
    <cellStyle name="_ET_STYLE_NoName_00_ 2 3" xfId="102"/>
    <cellStyle name="_ET_STYLE_NoName_00_ 2 3 2" xfId="103"/>
    <cellStyle name="_ET_STYLE_NoName_00_ 3 2" xfId="104"/>
    <cellStyle name="常规 17" xfId="105"/>
    <cellStyle name="_ET_STYLE_NoName_00_ 4 2" xfId="106"/>
    <cellStyle name="常规 6 5 2" xfId="107"/>
    <cellStyle name="警告文本 2" xfId="108"/>
    <cellStyle name="20% - 强调文字颜色 1 2 2" xfId="109"/>
    <cellStyle name="20% - 强调文字颜色 2 2" xfId="110"/>
    <cellStyle name="输出 2 2" xfId="111"/>
    <cellStyle name="20% - 强调文字颜色 2 2 2" xfId="112"/>
    <cellStyle name="输出 2 2 2" xfId="113"/>
    <cellStyle name="20% - 强调文字颜色 2 2 2 2" xfId="114"/>
    <cellStyle name="输出 2 2 2 2" xfId="115"/>
    <cellStyle name="20% - 强调文字颜色 2 2 3" xfId="116"/>
    <cellStyle name="百分比 2 2 2 2" xfId="117"/>
    <cellStyle name="输出 2 2 3" xfId="118"/>
    <cellStyle name="20% - 强调文字颜色 3 2" xfId="119"/>
    <cellStyle name="20% - 强调文字颜色 3 2 2" xfId="120"/>
    <cellStyle name="20% - 强调文字颜色 3 2 2 2" xfId="121"/>
    <cellStyle name="20% - 强调文字颜色 3 2 3" xfId="122"/>
    <cellStyle name="20% - 强调文字颜色 4 2" xfId="123"/>
    <cellStyle name="常规 3" xfId="124"/>
    <cellStyle name="20% - 强调文字颜色 4 2 2" xfId="125"/>
    <cellStyle name="常规 3 2" xfId="126"/>
    <cellStyle name="20% - 强调文字颜色 4 2 2 2" xfId="127"/>
    <cellStyle name="常规 3 2 2" xfId="128"/>
    <cellStyle name="20% - 强调文字颜色 4 2 3" xfId="129"/>
    <cellStyle name="常规 3 3" xfId="130"/>
    <cellStyle name="20% - 强调文字颜色 5 2" xfId="131"/>
    <cellStyle name="常规 8 2 2" xfId="132"/>
    <cellStyle name="20% - 强调文字颜色 5 2 2" xfId="133"/>
    <cellStyle name="20% - 强调文字颜色 5 2 2 2" xfId="134"/>
    <cellStyle name="Header2 5" xfId="135"/>
    <cellStyle name="Normal_#10-Headcount" xfId="136"/>
    <cellStyle name="20% - 强调文字颜色 5 2 3" xfId="137"/>
    <cellStyle name="20% - 强调文字颜色 6 2" xfId="138"/>
    <cellStyle name="20% - 强调文字颜色 6 2 2" xfId="139"/>
    <cellStyle name="输入 2 2 3" xfId="140"/>
    <cellStyle name="20% - 强调文字颜色 6 2 2 2" xfId="141"/>
    <cellStyle name="20% - 强调文字颜色 6 2 3" xfId="142"/>
    <cellStyle name="40% - 强调文字颜色 1 2" xfId="143"/>
    <cellStyle name="40% - 强调文字颜色 1 2 2" xfId="144"/>
    <cellStyle name="40% - 强调文字颜色 1 2 2 2" xfId="145"/>
    <cellStyle name="40% - 强调文字颜色 1 2 3" xfId="146"/>
    <cellStyle name="40% - 强调文字颜色 2 2 2" xfId="147"/>
    <cellStyle name="40% - 强调文字颜色 2 2 2 2" xfId="148"/>
    <cellStyle name="40% - 强调文字颜色 2 2 3" xfId="149"/>
    <cellStyle name="千位_laroux" xfId="150"/>
    <cellStyle name="40% - 强调文字颜色 3 2" xfId="151"/>
    <cellStyle name="计算 2 2" xfId="152"/>
    <cellStyle name="40% - 强调文字颜色 3 2 2" xfId="153"/>
    <cellStyle name="计算 2 2 2" xfId="154"/>
    <cellStyle name="40% - 强调文字颜色 3 2 2 2" xfId="155"/>
    <cellStyle name="计算 2 2 2 2" xfId="156"/>
    <cellStyle name="40% - 强调文字颜色 3 2 3" xfId="157"/>
    <cellStyle name="计算 2 2 3" xfId="158"/>
    <cellStyle name="40% - 强调文字颜色 4 2 2" xfId="159"/>
    <cellStyle name="汇总 2 3" xfId="160"/>
    <cellStyle name="检查单元格 2" xfId="161"/>
    <cellStyle name="40% - 强调文字颜色 4 2 2 2" xfId="162"/>
    <cellStyle name="汇总 2 3 2" xfId="163"/>
    <cellStyle name="检查单元格 2 2" xfId="164"/>
    <cellStyle name="40% - 强调文字颜色 4 2 3" xfId="165"/>
    <cellStyle name="汇总 2 4" xfId="166"/>
    <cellStyle name="40% - 强调文字颜色 5 2" xfId="167"/>
    <cellStyle name="好 2 3" xfId="168"/>
    <cellStyle name="40% - 强调文字颜色 5 2 2" xfId="169"/>
    <cellStyle name="40% - 强调文字颜色 5 2 2 2" xfId="170"/>
    <cellStyle name="常规 15" xfId="171"/>
    <cellStyle name="常规 20" xfId="172"/>
    <cellStyle name="40% - 强调文字颜色 5 2 3" xfId="173"/>
    <cellStyle name="40% - 强调文字颜色 6 2" xfId="174"/>
    <cellStyle name="适中 2 2" xfId="175"/>
    <cellStyle name="40% - 强调文字颜色 6 2 2" xfId="176"/>
    <cellStyle name="适中 2 2 2" xfId="177"/>
    <cellStyle name="40% - 强调文字颜色 6 2 2 2" xfId="178"/>
    <cellStyle name="40% - 强调文字颜色 6 2 3" xfId="179"/>
    <cellStyle name="60% - 强调文字颜色 1 2" xfId="180"/>
    <cellStyle name="60% - 强调文字颜色 1 2 2" xfId="181"/>
    <cellStyle name="60% - 强调文字颜色 1 2 2 2" xfId="182"/>
    <cellStyle name="60% - 强调文字颜色 1 2 3" xfId="183"/>
    <cellStyle name="60% - 强调文字颜色 2 2" xfId="184"/>
    <cellStyle name="常规 5" xfId="185"/>
    <cellStyle name="60% - 强调文字颜色 2 2 3" xfId="186"/>
    <cellStyle name="常规 5 3" xfId="187"/>
    <cellStyle name="60% - 强调文字颜色 3 2" xfId="188"/>
    <cellStyle name="60% - 强调文字颜色 3 2 2" xfId="189"/>
    <cellStyle name="强调文字颜色 2 2 3" xfId="190"/>
    <cellStyle name="60% - 强调文字颜色 3 2 2 2" xfId="191"/>
    <cellStyle name="输出 2 3" xfId="192"/>
    <cellStyle name="60% - 强调文字颜色 3 2 3" xfId="193"/>
    <cellStyle name="60% - 强调文字颜色 4 2 2" xfId="194"/>
    <cellStyle name="强调文字颜色 3 2 3" xfId="195"/>
    <cellStyle name="60% - 强调文字颜色 5 2" xfId="196"/>
    <cellStyle name="60% - 强调文字颜色 5 2 2" xfId="197"/>
    <cellStyle name="强调文字颜色 4 2 3" xfId="198"/>
    <cellStyle name="60% - 强调文字颜色 5 2 3" xfId="199"/>
    <cellStyle name="60% - 强调文字颜色 6 2" xfId="200"/>
    <cellStyle name="60% - 强调文字颜色 6 2 2" xfId="201"/>
    <cellStyle name="Header2" xfId="202"/>
    <cellStyle name="强调文字颜色 5 2 3" xfId="203"/>
    <cellStyle name="60% - 强调文字颜色 6 2 2 2" xfId="204"/>
    <cellStyle name="Header2 2" xfId="205"/>
    <cellStyle name="60% - 强调文字颜色 6 2 3" xfId="206"/>
    <cellStyle name="Calc Currency (0)" xfId="207"/>
    <cellStyle name="gcd" xfId="208"/>
    <cellStyle name="gcd 2" xfId="209"/>
    <cellStyle name="gcd 2 2" xfId="210"/>
    <cellStyle name="Header1" xfId="211"/>
    <cellStyle name="强调文字颜色 5 2 2" xfId="212"/>
    <cellStyle name="Header2 2 2" xfId="213"/>
    <cellStyle name="差 2 3" xfId="214"/>
    <cellStyle name="Header2 2 3" xfId="215"/>
    <cellStyle name="差 2 2 2" xfId="216"/>
    <cellStyle name="Header2 3" xfId="217"/>
    <cellStyle name="Header2 3 2" xfId="218"/>
    <cellStyle name="Header2 4" xfId="219"/>
    <cellStyle name="Header2 4 2" xfId="220"/>
    <cellStyle name="百分比 2 3" xfId="221"/>
    <cellStyle name="Header2 4 2 2" xfId="222"/>
    <cellStyle name="百分比 2 3 2" xfId="223"/>
    <cellStyle name="Header2 4 3" xfId="224"/>
    <cellStyle name="Header2 5 2" xfId="225"/>
    <cellStyle name="Header2 5 2 2" xfId="226"/>
    <cellStyle name="Header2 5 3" xfId="227"/>
    <cellStyle name="Header2 6" xfId="228"/>
    <cellStyle name="Header2 6 2" xfId="229"/>
    <cellStyle name="Header2 7" xfId="230"/>
    <cellStyle name="Header2 7 2" xfId="231"/>
    <cellStyle name="Header2 8" xfId="232"/>
    <cellStyle name="Header2 8 2" xfId="233"/>
    <cellStyle name="Header2 9" xfId="234"/>
    <cellStyle name="汇总 2" xfId="235"/>
    <cellStyle name="百分比 2" xfId="236"/>
    <cellStyle name="百分比 2 2" xfId="237"/>
    <cellStyle name="百分比 2 2 2" xfId="238"/>
    <cellStyle name="百分比 3" xfId="239"/>
    <cellStyle name="百分比 3 2" xfId="240"/>
    <cellStyle name="百分比 3 2 2" xfId="241"/>
    <cellStyle name="百分比 4 2" xfId="242"/>
    <cellStyle name="标题 1 2" xfId="243"/>
    <cellStyle name="百分比 4 2 2" xfId="244"/>
    <cellStyle name="标题 1 2 2" xfId="245"/>
    <cellStyle name="百分比 6 2" xfId="246"/>
    <cellStyle name="标题 3 2" xfId="247"/>
    <cellStyle name="百分比 9" xfId="248"/>
    <cellStyle name="标题 1 2 2 2" xfId="249"/>
    <cellStyle name="常规 19" xfId="250"/>
    <cellStyle name="标题 1 2 3" xfId="251"/>
    <cellStyle name="标题 2 2" xfId="252"/>
    <cellStyle name="常规 5 2 2 2" xfId="253"/>
    <cellStyle name="标题 2 2 2" xfId="254"/>
    <cellStyle name="标题 2 2 2 2" xfId="255"/>
    <cellStyle name="标题 2 2 3" xfId="256"/>
    <cellStyle name="标题 3 2 2" xfId="257"/>
    <cellStyle name="标题 3 2 2 2" xfId="258"/>
    <cellStyle name="标题 3 2 3" xfId="259"/>
    <cellStyle name="标题 4 2" xfId="260"/>
    <cellStyle name="解释性文本 2 2 2" xfId="261"/>
    <cellStyle name="标题 4 2 3" xfId="262"/>
    <cellStyle name="标题 5 2" xfId="263"/>
    <cellStyle name="标题 5 2 2" xfId="264"/>
    <cellStyle name="标题 5 3" xfId="265"/>
    <cellStyle name="差 2" xfId="266"/>
    <cellStyle name="差 2 2" xfId="267"/>
    <cellStyle name="差_Sheet1" xfId="268"/>
    <cellStyle name="差_Sheet1 2" xfId="269"/>
    <cellStyle name="差_Sheet1 2 2" xfId="270"/>
    <cellStyle name="差_Sheet1 2 2 2" xfId="271"/>
    <cellStyle name="差_Sheet1 3" xfId="272"/>
    <cellStyle name="差_Sheet1 4" xfId="273"/>
    <cellStyle name="差_Sheet1 4 2" xfId="274"/>
    <cellStyle name="常规 10" xfId="275"/>
    <cellStyle name="常规 21 2" xfId="276"/>
    <cellStyle name="常规 10 2" xfId="277"/>
    <cellStyle name="常规 11" xfId="278"/>
    <cellStyle name="常规 12" xfId="279"/>
    <cellStyle name="常规 12 2" xfId="280"/>
    <cellStyle name="常规 13" xfId="281"/>
    <cellStyle name="常规 13 2" xfId="282"/>
    <cellStyle name="常规 14" xfId="283"/>
    <cellStyle name="常规 14 2" xfId="284"/>
    <cellStyle name="常规 16" xfId="285"/>
    <cellStyle name="常规 21" xfId="286"/>
    <cellStyle name="检查单元格 2 2 2" xfId="287"/>
    <cellStyle name="常规 17 2" xfId="288"/>
    <cellStyle name="常规 18" xfId="289"/>
    <cellStyle name="常规 2" xfId="290"/>
    <cellStyle name="常规 2 10" xfId="291"/>
    <cellStyle name="常规 2 11" xfId="292"/>
    <cellStyle name="常规 2 2" xfId="293"/>
    <cellStyle name="常规 2 2 2" xfId="294"/>
    <cellStyle name="常规 2 2 3" xfId="295"/>
    <cellStyle name="常规 2 3" xfId="296"/>
    <cellStyle name="常规 2 3 2" xfId="297"/>
    <cellStyle name="常规_预算科_1" xfId="298"/>
    <cellStyle name="常规 2 3 2 2" xfId="299"/>
    <cellStyle name="常规 2 4" xfId="300"/>
    <cellStyle name="常规 2 4 2" xfId="301"/>
    <cellStyle name="常规 2 4 2 2" xfId="302"/>
    <cellStyle name="常规 2 4 3" xfId="303"/>
    <cellStyle name="常规 2 5" xfId="304"/>
    <cellStyle name="强调文字颜色 4 2" xfId="305"/>
    <cellStyle name="常规 2 6" xfId="306"/>
    <cellStyle name="常规 2 6 2" xfId="307"/>
    <cellStyle name="常规 2 7" xfId="308"/>
    <cellStyle name="常规 2 8" xfId="309"/>
    <cellStyle name="输入 2" xfId="310"/>
    <cellStyle name="常规 2 8 2" xfId="311"/>
    <cellStyle name="输入 2 2" xfId="312"/>
    <cellStyle name="常规 2 9" xfId="313"/>
    <cellStyle name="常规 3 2 2 2" xfId="314"/>
    <cellStyle name="常规 3 2 3" xfId="315"/>
    <cellStyle name="常规 3 2 4" xfId="316"/>
    <cellStyle name="常规 3 2 4 2" xfId="317"/>
    <cellStyle name="常规 3 4" xfId="318"/>
    <cellStyle name="常规 4" xfId="319"/>
    <cellStyle name="常规 4 2" xfId="320"/>
    <cellStyle name="常规 4 2 2" xfId="321"/>
    <cellStyle name="常规 4 4" xfId="322"/>
    <cellStyle name="常规 4 2 3" xfId="323"/>
    <cellStyle name="常规 4 5" xfId="324"/>
    <cellStyle name="强调文字颜色 6 2" xfId="325"/>
    <cellStyle name="常规 4 3" xfId="326"/>
    <cellStyle name="常规 4 5 2" xfId="327"/>
    <cellStyle name="常规 7 4" xfId="328"/>
    <cellStyle name="强调文字颜色 6 2 2" xfId="329"/>
    <cellStyle name="常规 4 6" xfId="330"/>
    <cellStyle name="常规 5 3 2" xfId="331"/>
    <cellStyle name="常规 5 4" xfId="332"/>
    <cellStyle name="常规 5 4 2" xfId="333"/>
    <cellStyle name="常规 5 5" xfId="334"/>
    <cellStyle name="常规 6 2" xfId="335"/>
    <cellStyle name="注释 2" xfId="336"/>
    <cellStyle name="常规 6 2 2" xfId="337"/>
    <cellStyle name="注释 2 2" xfId="338"/>
    <cellStyle name="常规 6 2 2 2" xfId="339"/>
    <cellStyle name="常规 7" xfId="340"/>
    <cellStyle name="常规 7 2" xfId="341"/>
    <cellStyle name="常规 7 2 2" xfId="342"/>
    <cellStyle name="常规 7 4 2" xfId="343"/>
    <cellStyle name="强调文字颜色 6 2 2 2" xfId="344"/>
    <cellStyle name="常规 8" xfId="345"/>
    <cellStyle name="常规 8 4" xfId="346"/>
    <cellStyle name="常规 8 4 2" xfId="347"/>
    <cellStyle name="常规 9" xfId="348"/>
    <cellStyle name="常规 9 2" xfId="349"/>
    <cellStyle name="好 2" xfId="350"/>
    <cellStyle name="好 2 2" xfId="351"/>
    <cellStyle name="好 2 2 2" xfId="352"/>
    <cellStyle name="好_Sheet1" xfId="353"/>
    <cellStyle name="好_Sheet1 2" xfId="354"/>
    <cellStyle name="好_Sheet1 2 2" xfId="355"/>
    <cellStyle name="好_Sheet1 2 2 2" xfId="356"/>
    <cellStyle name="好_Sheet1 3" xfId="357"/>
    <cellStyle name="好_Sheet1 3 2" xfId="358"/>
    <cellStyle name="好_Sheet1 4" xfId="359"/>
    <cellStyle name="好_Sheet1 4 2" xfId="360"/>
    <cellStyle name="好_Sheet1 5" xfId="361"/>
    <cellStyle name="汇总 2 2" xfId="362"/>
    <cellStyle name="汇总 2 2 2" xfId="363"/>
    <cellStyle name="汇总 2 2 2 2" xfId="364"/>
    <cellStyle name="汇总 2 2 3" xfId="365"/>
    <cellStyle name="警告文本 2 2 2" xfId="366"/>
    <cellStyle name="计算 2 3" xfId="367"/>
    <cellStyle name="计算 2 3 2" xfId="368"/>
    <cellStyle name="计算 2 4" xfId="369"/>
    <cellStyle name="检查单元格 2 3" xfId="370"/>
    <cellStyle name="解释性文本 2" xfId="371"/>
    <cellStyle name="警告文本 2 2" xfId="372"/>
    <cellStyle name="警告文本 2 3" xfId="373"/>
    <cellStyle name="链接单元格 2" xfId="374"/>
    <cellStyle name="链接单元格 2 2" xfId="375"/>
    <cellStyle name="链接单元格 2 2 2" xfId="376"/>
    <cellStyle name="链接单元格 2 3" xfId="377"/>
    <cellStyle name="千位[0]_laroux" xfId="378"/>
    <cellStyle name="千位分隔 2" xfId="379"/>
    <cellStyle name="强调文字颜色 1 2" xfId="380"/>
    <cellStyle name="强调文字颜色 1 2 2" xfId="381"/>
    <cellStyle name="强调文字颜色 1 2 2 2" xfId="382"/>
    <cellStyle name="强调文字颜色 2 2" xfId="383"/>
    <cellStyle name="样式 1 2 2 2" xfId="384"/>
    <cellStyle name="强调文字颜色 2 2 2" xfId="385"/>
    <cellStyle name="强调文字颜色 2 2 2 2" xfId="386"/>
    <cellStyle name="强调文字颜色 3 2" xfId="387"/>
    <cellStyle name="输入 2 4" xfId="388"/>
    <cellStyle name="强调文字颜色 3 2 2" xfId="389"/>
    <cellStyle name="适中 2 3" xfId="390"/>
    <cellStyle name="强调文字颜色 3 2 2 2" xfId="391"/>
    <cellStyle name="强调文字颜色 4 2 2" xfId="392"/>
    <cellStyle name="强调文字颜色 4 2 2 2" xfId="393"/>
    <cellStyle name="强调文字颜色 5 2" xfId="394"/>
    <cellStyle name="强调文字颜色 5 2 2 2" xfId="395"/>
    <cellStyle name="强调文字颜色 6 2 3" xfId="396"/>
    <cellStyle name="输出 2 3 2" xfId="397"/>
    <cellStyle name="输出 2 4" xfId="398"/>
    <cellStyle name="输入 2 2 2" xfId="399"/>
    <cellStyle name="输入 2 3" xfId="400"/>
    <cellStyle name="输入 2 3 2" xfId="401"/>
    <cellStyle name="样式 1" xfId="402"/>
    <cellStyle name="样式 1 2" xfId="403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M31"/>
  <sheetViews>
    <sheetView view="pageBreakPreview" zoomScaleNormal="100" workbookViewId="0">
      <selection activeCell="A1" sqref="A1"/>
    </sheetView>
  </sheetViews>
  <sheetFormatPr defaultColWidth="9.15" defaultRowHeight="15.4"/>
  <cols>
    <col min="1" max="1" width="23.375" style="207" customWidth="1"/>
    <col min="2" max="2" width="11.125" style="209" customWidth="1"/>
    <col min="3" max="3" width="13.625" style="209" customWidth="1"/>
    <col min="4" max="4" width="10.5" style="209" customWidth="1"/>
    <col min="5" max="5" width="31.625" style="207" customWidth="1"/>
    <col min="6" max="6" width="10.75" style="209" customWidth="1"/>
    <col min="7" max="7" width="12" style="209" customWidth="1"/>
    <col min="8" max="8" width="11.625" style="209" customWidth="1"/>
    <col min="9" max="13" width="9.15" style="207" hidden="1" customWidth="1"/>
    <col min="14" max="256" width="9.15" style="207" customWidth="1"/>
    <col min="257" max="16384" width="9.15" style="207"/>
  </cols>
  <sheetData>
    <row r="1" s="207" customFormat="1" spans="1:8">
      <c r="A1" s="210" t="s">
        <v>0</v>
      </c>
      <c r="B1" s="209"/>
      <c r="C1" s="209"/>
      <c r="D1" s="209"/>
      <c r="F1" s="209"/>
      <c r="G1" s="209"/>
      <c r="H1" s="209"/>
    </row>
    <row r="2" s="207" customFormat="1" ht="34" customHeight="1" spans="1:8">
      <c r="A2" s="211" t="s">
        <v>1</v>
      </c>
      <c r="B2" s="211"/>
      <c r="C2" s="211"/>
      <c r="D2" s="211"/>
      <c r="E2" s="211"/>
      <c r="F2" s="211"/>
      <c r="G2" s="211"/>
      <c r="H2" s="211"/>
    </row>
    <row r="3" s="207" customFormat="1" ht="17" customHeight="1" spans="1:8">
      <c r="A3" s="212" t="s">
        <v>2</v>
      </c>
      <c r="B3" s="213"/>
      <c r="C3" s="213"/>
      <c r="D3" s="213"/>
      <c r="E3" s="212"/>
      <c r="F3" s="213"/>
      <c r="G3" s="213"/>
      <c r="H3" s="213"/>
    </row>
    <row r="4" s="208" customFormat="1" ht="18.7" customHeight="1" spans="1:13">
      <c r="A4" s="192" t="s">
        <v>3</v>
      </c>
      <c r="B4" s="192" t="s">
        <v>4</v>
      </c>
      <c r="C4" s="192" t="s">
        <v>5</v>
      </c>
      <c r="D4" s="192" t="s">
        <v>6</v>
      </c>
      <c r="E4" s="192" t="s">
        <v>3</v>
      </c>
      <c r="F4" s="192" t="s">
        <v>4</v>
      </c>
      <c r="G4" s="192" t="s">
        <v>5</v>
      </c>
      <c r="H4" s="192" t="s">
        <v>6</v>
      </c>
      <c r="I4" s="219"/>
      <c r="J4" s="220"/>
      <c r="K4" s="220"/>
      <c r="L4" s="220"/>
      <c r="M4" s="220"/>
    </row>
    <row r="5" s="207" customFormat="1" ht="17" customHeight="1" spans="1:13">
      <c r="A5" s="214" t="s">
        <v>7</v>
      </c>
      <c r="B5" s="215">
        <v>444600</v>
      </c>
      <c r="C5" s="215">
        <v>371033</v>
      </c>
      <c r="D5" s="215">
        <v>371033</v>
      </c>
      <c r="E5" s="214" t="s">
        <v>8</v>
      </c>
      <c r="F5" s="215">
        <f>77049+8351</f>
        <v>85400</v>
      </c>
      <c r="G5" s="215">
        <v>52318</v>
      </c>
      <c r="H5" s="215">
        <v>49850</v>
      </c>
      <c r="I5" s="221"/>
      <c r="J5" s="222"/>
      <c r="K5" s="222"/>
      <c r="L5" s="222"/>
      <c r="M5" s="222"/>
    </row>
    <row r="6" s="207" customFormat="1" ht="17" customHeight="1" spans="1:13">
      <c r="A6" s="214" t="s">
        <v>9</v>
      </c>
      <c r="B6" s="215">
        <v>123093</v>
      </c>
      <c r="C6" s="215">
        <v>124689</v>
      </c>
      <c r="D6" s="215">
        <v>124689</v>
      </c>
      <c r="E6" s="214" t="s">
        <v>10</v>
      </c>
      <c r="F6" s="215">
        <v>0</v>
      </c>
      <c r="G6" s="215">
        <v>0</v>
      </c>
      <c r="H6" s="215">
        <v>0</v>
      </c>
      <c r="I6" s="221"/>
      <c r="J6" s="222"/>
      <c r="K6" s="222"/>
      <c r="L6" s="222"/>
      <c r="M6" s="222"/>
    </row>
    <row r="7" s="207" customFormat="1" ht="17" customHeight="1" spans="1:13">
      <c r="A7" s="214" t="s">
        <v>11</v>
      </c>
      <c r="B7" s="215">
        <v>36320</v>
      </c>
      <c r="C7" s="215">
        <v>22463</v>
      </c>
      <c r="D7" s="215">
        <v>22463</v>
      </c>
      <c r="E7" s="214" t="s">
        <v>12</v>
      </c>
      <c r="F7" s="215">
        <v>0</v>
      </c>
      <c r="G7" s="215">
        <v>0</v>
      </c>
      <c r="H7" s="215">
        <v>0</v>
      </c>
      <c r="I7" s="221"/>
      <c r="J7" s="222"/>
      <c r="K7" s="222"/>
      <c r="L7" s="222"/>
      <c r="M7" s="222"/>
    </row>
    <row r="8" s="207" customFormat="1" ht="17" customHeight="1" spans="1:13">
      <c r="A8" s="214" t="s">
        <v>13</v>
      </c>
      <c r="B8" s="215">
        <v>13249</v>
      </c>
      <c r="C8" s="215">
        <v>16077</v>
      </c>
      <c r="D8" s="215">
        <v>16077</v>
      </c>
      <c r="E8" s="214" t="s">
        <v>14</v>
      </c>
      <c r="F8" s="215">
        <f>4640+1035</f>
        <v>5675</v>
      </c>
      <c r="G8" s="215">
        <v>5732</v>
      </c>
      <c r="H8" s="215">
        <v>5705</v>
      </c>
      <c r="I8" s="221"/>
      <c r="J8" s="222"/>
      <c r="K8" s="222"/>
      <c r="L8" s="222"/>
      <c r="M8" s="222"/>
    </row>
    <row r="9" s="207" customFormat="1" ht="17" customHeight="1" spans="1:13">
      <c r="A9" s="214" t="s">
        <v>15</v>
      </c>
      <c r="B9" s="215">
        <v>2</v>
      </c>
      <c r="C9" s="215">
        <v>11</v>
      </c>
      <c r="D9" s="215">
        <v>11</v>
      </c>
      <c r="E9" s="214" t="s">
        <v>16</v>
      </c>
      <c r="F9" s="215">
        <f>55438+3907</f>
        <v>59345</v>
      </c>
      <c r="G9" s="215">
        <v>76450</v>
      </c>
      <c r="H9" s="215">
        <v>65514</v>
      </c>
      <c r="I9" s="221"/>
      <c r="J9" s="222"/>
      <c r="K9" s="222"/>
      <c r="L9" s="222"/>
      <c r="M9" s="222"/>
    </row>
    <row r="10" s="207" customFormat="1" ht="17" customHeight="1" spans="1:13">
      <c r="A10" s="214" t="s">
        <v>17</v>
      </c>
      <c r="B10" s="215">
        <v>24718</v>
      </c>
      <c r="C10" s="215">
        <v>19881</v>
      </c>
      <c r="D10" s="215">
        <v>19881</v>
      </c>
      <c r="E10" s="214" t="s">
        <v>18</v>
      </c>
      <c r="F10" s="215">
        <f>31798+6311-2000</f>
        <v>36109</v>
      </c>
      <c r="G10" s="215">
        <v>60631</v>
      </c>
      <c r="H10" s="215">
        <v>48620</v>
      </c>
      <c r="I10" s="221"/>
      <c r="J10" s="222"/>
      <c r="K10" s="222"/>
      <c r="L10" s="222"/>
      <c r="M10" s="222"/>
    </row>
    <row r="11" s="207" customFormat="1" ht="17" customHeight="1" spans="1:13">
      <c r="A11" s="214" t="s">
        <v>19</v>
      </c>
      <c r="B11" s="215">
        <v>21308</v>
      </c>
      <c r="C11" s="215">
        <v>19306</v>
      </c>
      <c r="D11" s="215">
        <v>19306</v>
      </c>
      <c r="E11" s="214" t="s">
        <v>20</v>
      </c>
      <c r="F11" s="215">
        <f>578+890</f>
        <v>1468</v>
      </c>
      <c r="G11" s="215">
        <v>975</v>
      </c>
      <c r="H11" s="215">
        <v>858</v>
      </c>
      <c r="I11" s="221"/>
      <c r="J11" s="222"/>
      <c r="K11" s="222"/>
      <c r="L11" s="222"/>
      <c r="M11" s="222"/>
    </row>
    <row r="12" s="207" customFormat="1" ht="17" customHeight="1" spans="1:13">
      <c r="A12" s="214" t="s">
        <v>21</v>
      </c>
      <c r="B12" s="215">
        <v>9057</v>
      </c>
      <c r="C12" s="215">
        <v>17708</v>
      </c>
      <c r="D12" s="215">
        <v>17708</v>
      </c>
      <c r="E12" s="214" t="s">
        <v>22</v>
      </c>
      <c r="F12" s="215">
        <f>23310+5485</f>
        <v>28795</v>
      </c>
      <c r="G12" s="215">
        <v>30550</v>
      </c>
      <c r="H12" s="215">
        <v>24689</v>
      </c>
      <c r="I12" s="221"/>
      <c r="J12" s="222"/>
      <c r="K12" s="222"/>
      <c r="L12" s="222"/>
      <c r="M12" s="222"/>
    </row>
    <row r="13" s="207" customFormat="1" ht="17" customHeight="1" spans="1:13">
      <c r="A13" s="214" t="s">
        <v>23</v>
      </c>
      <c r="B13" s="215">
        <v>12861</v>
      </c>
      <c r="C13" s="215">
        <v>11021</v>
      </c>
      <c r="D13" s="215">
        <v>11021</v>
      </c>
      <c r="E13" s="214" t="s">
        <v>24</v>
      </c>
      <c r="F13" s="215">
        <f>9093+2100</f>
        <v>11193</v>
      </c>
      <c r="G13" s="215">
        <v>14967</v>
      </c>
      <c r="H13" s="215">
        <v>14635</v>
      </c>
      <c r="I13" s="221"/>
      <c r="J13" s="222"/>
      <c r="K13" s="222"/>
      <c r="L13" s="222"/>
      <c r="M13" s="222"/>
    </row>
    <row r="14" s="207" customFormat="1" ht="17" customHeight="1" spans="1:13">
      <c r="A14" s="214" t="s">
        <v>25</v>
      </c>
      <c r="B14" s="215">
        <v>108333</v>
      </c>
      <c r="C14" s="215">
        <v>77497</v>
      </c>
      <c r="D14" s="215">
        <v>77497</v>
      </c>
      <c r="E14" s="214" t="s">
        <v>26</v>
      </c>
      <c r="F14" s="215">
        <f>3402+4146</f>
        <v>7548</v>
      </c>
      <c r="G14" s="215">
        <v>2787</v>
      </c>
      <c r="H14" s="215">
        <v>1557</v>
      </c>
      <c r="I14" s="221"/>
      <c r="J14" s="222"/>
      <c r="K14" s="222"/>
      <c r="L14" s="222"/>
      <c r="M14" s="222"/>
    </row>
    <row r="15" s="207" customFormat="1" ht="17" customHeight="1" spans="1:13">
      <c r="A15" s="214" t="s">
        <v>27</v>
      </c>
      <c r="B15" s="215">
        <v>0</v>
      </c>
      <c r="C15" s="215">
        <v>0</v>
      </c>
      <c r="D15" s="215">
        <v>0</v>
      </c>
      <c r="E15" s="214" t="s">
        <v>28</v>
      </c>
      <c r="F15" s="215">
        <f>127472+8145-3637</f>
        <v>131980</v>
      </c>
      <c r="G15" s="215">
        <v>253681</v>
      </c>
      <c r="H15" s="215">
        <v>252408</v>
      </c>
      <c r="I15" s="221"/>
      <c r="J15" s="222"/>
      <c r="K15" s="222"/>
      <c r="L15" s="222"/>
      <c r="M15" s="222"/>
    </row>
    <row r="16" s="207" customFormat="1" ht="17" customHeight="1" spans="1:13">
      <c r="A16" s="214" t="s">
        <v>29</v>
      </c>
      <c r="B16" s="215">
        <v>3046</v>
      </c>
      <c r="C16" s="215">
        <v>239</v>
      </c>
      <c r="D16" s="215">
        <v>239</v>
      </c>
      <c r="E16" s="214" t="s">
        <v>30</v>
      </c>
      <c r="F16" s="215">
        <f>10256+4797</f>
        <v>15053</v>
      </c>
      <c r="G16" s="215">
        <v>11911</v>
      </c>
      <c r="H16" s="215">
        <v>11038</v>
      </c>
      <c r="I16" s="221"/>
      <c r="J16" s="222"/>
      <c r="K16" s="222"/>
      <c r="L16" s="222"/>
      <c r="M16" s="222"/>
    </row>
    <row r="17" s="207" customFormat="1" ht="17" customHeight="1" spans="1:13">
      <c r="A17" s="214" t="s">
        <v>31</v>
      </c>
      <c r="B17" s="215">
        <v>92521</v>
      </c>
      <c r="C17" s="215">
        <v>62013</v>
      </c>
      <c r="D17" s="215">
        <v>62013</v>
      </c>
      <c r="E17" s="214" t="s">
        <v>32</v>
      </c>
      <c r="F17" s="215">
        <f>2794+2902</f>
        <v>5696</v>
      </c>
      <c r="G17" s="215">
        <v>4247</v>
      </c>
      <c r="H17" s="215">
        <v>4119</v>
      </c>
      <c r="I17" s="221"/>
      <c r="J17" s="222"/>
      <c r="K17" s="222"/>
      <c r="L17" s="222"/>
      <c r="M17" s="222"/>
    </row>
    <row r="18" s="207" customFormat="1" ht="17" customHeight="1" spans="1:13">
      <c r="A18" s="214" t="s">
        <v>33</v>
      </c>
      <c r="B18" s="215">
        <v>0</v>
      </c>
      <c r="C18" s="215">
        <v>0</v>
      </c>
      <c r="D18" s="215">
        <v>0</v>
      </c>
      <c r="E18" s="214" t="s">
        <v>34</v>
      </c>
      <c r="F18" s="215">
        <f>0+1538</f>
        <v>1538</v>
      </c>
      <c r="G18" s="215">
        <v>1613</v>
      </c>
      <c r="H18" s="215">
        <v>1244</v>
      </c>
      <c r="I18" s="221"/>
      <c r="J18" s="222"/>
      <c r="K18" s="222"/>
      <c r="L18" s="222"/>
      <c r="M18" s="222"/>
    </row>
    <row r="19" s="207" customFormat="1" ht="18.75" customHeight="1" spans="1:13">
      <c r="A19" s="214" t="s">
        <v>35</v>
      </c>
      <c r="B19" s="215">
        <v>92</v>
      </c>
      <c r="C19" s="215">
        <v>129</v>
      </c>
      <c r="D19" s="215">
        <v>129</v>
      </c>
      <c r="E19" s="214" t="s">
        <v>36</v>
      </c>
      <c r="F19" s="215">
        <f>0+96</f>
        <v>96</v>
      </c>
      <c r="G19" s="215">
        <v>619</v>
      </c>
      <c r="H19" s="215">
        <v>330</v>
      </c>
      <c r="I19" s="221"/>
      <c r="J19" s="222"/>
      <c r="K19" s="222"/>
      <c r="L19" s="222"/>
      <c r="M19" s="222"/>
    </row>
    <row r="20" s="207" customFormat="1" ht="17" customHeight="1" spans="1:13">
      <c r="A20" s="214" t="s">
        <v>37</v>
      </c>
      <c r="B20" s="215">
        <v>0</v>
      </c>
      <c r="C20" s="215">
        <v>-1</v>
      </c>
      <c r="D20" s="215">
        <v>-1</v>
      </c>
      <c r="E20" s="214" t="s">
        <v>38</v>
      </c>
      <c r="F20" s="215">
        <f>0+28</f>
        <v>28</v>
      </c>
      <c r="G20" s="215">
        <v>60</v>
      </c>
      <c r="H20" s="215">
        <v>20</v>
      </c>
      <c r="I20" s="221"/>
      <c r="J20" s="222"/>
      <c r="K20" s="222"/>
      <c r="L20" s="222"/>
      <c r="M20" s="222"/>
    </row>
    <row r="21" s="207" customFormat="1" ht="17" customHeight="1" spans="1:13">
      <c r="A21" s="214" t="s">
        <v>39</v>
      </c>
      <c r="B21" s="215">
        <v>71417</v>
      </c>
      <c r="C21" s="215">
        <v>54364</v>
      </c>
      <c r="D21" s="215">
        <v>54364</v>
      </c>
      <c r="E21" s="214" t="s">
        <v>40</v>
      </c>
      <c r="F21" s="215">
        <v>0</v>
      </c>
      <c r="G21" s="215">
        <v>0</v>
      </c>
      <c r="H21" s="215">
        <v>0</v>
      </c>
      <c r="I21" s="221"/>
      <c r="J21" s="222"/>
      <c r="K21" s="222"/>
      <c r="L21" s="222"/>
      <c r="M21" s="222"/>
    </row>
    <row r="22" s="207" customFormat="1" ht="17" customHeight="1" spans="1:13">
      <c r="A22" s="214" t="s">
        <v>41</v>
      </c>
      <c r="B22" s="215">
        <v>18459</v>
      </c>
      <c r="C22" s="215">
        <v>15261</v>
      </c>
      <c r="D22" s="215">
        <v>15261</v>
      </c>
      <c r="E22" s="214" t="s">
        <v>42</v>
      </c>
      <c r="F22" s="215">
        <v>360</v>
      </c>
      <c r="G22" s="215">
        <v>221</v>
      </c>
      <c r="H22" s="215">
        <v>161</v>
      </c>
      <c r="I22" s="221"/>
      <c r="J22" s="222"/>
      <c r="K22" s="222"/>
      <c r="L22" s="222"/>
      <c r="M22" s="222"/>
    </row>
    <row r="23" s="207" customFormat="1" ht="17" customHeight="1" spans="1:13">
      <c r="A23" s="214" t="s">
        <v>43</v>
      </c>
      <c r="B23" s="215">
        <v>2010</v>
      </c>
      <c r="C23" s="215">
        <v>1594</v>
      </c>
      <c r="D23" s="215">
        <v>1594</v>
      </c>
      <c r="E23" s="214" t="s">
        <v>44</v>
      </c>
      <c r="F23" s="215">
        <f>2029+3772</f>
        <v>5801</v>
      </c>
      <c r="G23" s="215">
        <v>3540</v>
      </c>
      <c r="H23" s="215">
        <v>3010</v>
      </c>
      <c r="I23" s="221"/>
      <c r="J23" s="222"/>
      <c r="K23" s="222"/>
      <c r="L23" s="222"/>
      <c r="M23" s="222"/>
    </row>
    <row r="24" s="207" customFormat="1" ht="17" customHeight="1" spans="1:13">
      <c r="A24" s="214" t="s">
        <v>45</v>
      </c>
      <c r="B24" s="215">
        <v>262</v>
      </c>
      <c r="C24" s="215">
        <v>1101</v>
      </c>
      <c r="D24" s="215">
        <v>1101</v>
      </c>
      <c r="E24" s="214" t="s">
        <v>46</v>
      </c>
      <c r="F24" s="215">
        <f>70+40</f>
        <v>110</v>
      </c>
      <c r="G24" s="215">
        <v>3081</v>
      </c>
      <c r="H24" s="215">
        <v>44</v>
      </c>
      <c r="I24" s="221"/>
      <c r="J24" s="222"/>
      <c r="K24" s="222"/>
      <c r="L24" s="222"/>
      <c r="M24" s="222"/>
    </row>
    <row r="25" s="207" customFormat="1" ht="17" customHeight="1" spans="1:13">
      <c r="A25" s="214" t="s">
        <v>47</v>
      </c>
      <c r="B25" s="215">
        <v>0</v>
      </c>
      <c r="C25" s="215">
        <v>33509</v>
      </c>
      <c r="D25" s="215">
        <v>33509</v>
      </c>
      <c r="E25" s="214" t="s">
        <v>48</v>
      </c>
      <c r="F25" s="215">
        <f>2533+94</f>
        <v>2627</v>
      </c>
      <c r="G25" s="215">
        <v>2603</v>
      </c>
      <c r="H25" s="215">
        <v>2593</v>
      </c>
      <c r="I25" s="221"/>
      <c r="J25" s="222"/>
      <c r="K25" s="222"/>
      <c r="L25" s="222"/>
      <c r="M25" s="222"/>
    </row>
    <row r="26" s="207" customFormat="1" ht="17" customHeight="1" spans="1:13">
      <c r="A26" s="214" t="s">
        <v>49</v>
      </c>
      <c r="B26" s="215">
        <v>50686</v>
      </c>
      <c r="C26" s="215">
        <v>2887</v>
      </c>
      <c r="D26" s="215">
        <v>2887</v>
      </c>
      <c r="E26" s="214" t="s">
        <v>50</v>
      </c>
      <c r="F26" s="215">
        <v>5000</v>
      </c>
      <c r="G26" s="215">
        <v>0</v>
      </c>
      <c r="H26" s="215">
        <v>0</v>
      </c>
      <c r="I26" s="221"/>
      <c r="J26" s="222"/>
      <c r="K26" s="222"/>
      <c r="L26" s="222"/>
      <c r="M26" s="222"/>
    </row>
    <row r="27" s="207" customFormat="1" ht="17" customHeight="1" spans="1:13">
      <c r="A27" s="214" t="s">
        <v>51</v>
      </c>
      <c r="B27" s="215">
        <v>0</v>
      </c>
      <c r="C27" s="215">
        <v>12</v>
      </c>
      <c r="D27" s="215">
        <v>12</v>
      </c>
      <c r="E27" s="214" t="s">
        <v>52</v>
      </c>
      <c r="F27" s="215">
        <v>0</v>
      </c>
      <c r="G27" s="215">
        <v>16000</v>
      </c>
      <c r="H27" s="215">
        <v>16000</v>
      </c>
      <c r="I27" s="221"/>
      <c r="J27" s="222"/>
      <c r="K27" s="222"/>
      <c r="L27" s="222"/>
      <c r="M27" s="222"/>
    </row>
    <row r="28" s="207" customFormat="1" ht="17" customHeight="1" spans="1:13">
      <c r="A28" s="216"/>
      <c r="B28" s="215"/>
      <c r="C28" s="215"/>
      <c r="D28" s="215"/>
      <c r="E28" s="214" t="s">
        <v>53</v>
      </c>
      <c r="F28" s="215">
        <v>17479</v>
      </c>
      <c r="G28" s="215">
        <v>17478</v>
      </c>
      <c r="H28" s="215">
        <v>17478</v>
      </c>
      <c r="I28" s="221"/>
      <c r="J28" s="222"/>
      <c r="K28" s="222"/>
      <c r="L28" s="222"/>
      <c r="M28" s="222"/>
    </row>
    <row r="29" s="207" customFormat="1" ht="17" customHeight="1" spans="1:13">
      <c r="A29" s="216"/>
      <c r="B29" s="215"/>
      <c r="C29" s="215"/>
      <c r="D29" s="215"/>
      <c r="E29" s="214" t="s">
        <v>54</v>
      </c>
      <c r="F29" s="215">
        <v>0</v>
      </c>
      <c r="G29" s="215">
        <v>0</v>
      </c>
      <c r="H29" s="215">
        <v>0</v>
      </c>
      <c r="I29" s="221"/>
      <c r="J29" s="222"/>
      <c r="K29" s="222"/>
      <c r="L29" s="222"/>
      <c r="M29" s="222"/>
    </row>
    <row r="30" s="207" customFormat="1" ht="17" customHeight="1" spans="1:13">
      <c r="A30" s="217" t="s">
        <v>55</v>
      </c>
      <c r="B30" s="215">
        <v>516017</v>
      </c>
      <c r="C30" s="215">
        <v>425397</v>
      </c>
      <c r="D30" s="215">
        <v>425397</v>
      </c>
      <c r="E30" s="218" t="s">
        <v>56</v>
      </c>
      <c r="F30" s="215">
        <f>SUM(F5:F29)</f>
        <v>421301</v>
      </c>
      <c r="G30" s="215">
        <v>559464</v>
      </c>
      <c r="H30" s="215">
        <v>519873</v>
      </c>
      <c r="I30" s="221"/>
      <c r="J30" s="222"/>
      <c r="K30" s="222"/>
      <c r="L30" s="222"/>
      <c r="M30" s="222"/>
    </row>
    <row r="31" s="207" customFormat="1" ht="15.55" customHeight="1" spans="2:8">
      <c r="B31" s="209"/>
      <c r="C31" s="209"/>
      <c r="D31" s="209"/>
      <c r="F31" s="209"/>
      <c r="G31" s="209"/>
      <c r="H31" s="209"/>
    </row>
  </sheetData>
  <mergeCells count="2">
    <mergeCell ref="A2:H2"/>
    <mergeCell ref="A3:H3"/>
  </mergeCells>
  <printOptions horizontalCentered="1"/>
  <pageMargins left="0.751388888888889" right="0.751388888888889" top="0.629861111111111" bottom="0.354166666666667" header="0.393055555555556" footer="0.196527777777778"/>
  <pageSetup paperSize="9" fitToWidth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K9"/>
  <sheetViews>
    <sheetView view="pageBreakPreview" zoomScaleNormal="100" workbookViewId="0">
      <selection activeCell="A1" sqref="A1"/>
    </sheetView>
  </sheetViews>
  <sheetFormatPr defaultColWidth="9" defaultRowHeight="15.4"/>
  <cols>
    <col min="1" max="1" width="29.25" style="44" customWidth="1"/>
    <col min="2" max="2" width="10" style="44" customWidth="1"/>
    <col min="3" max="3" width="10.75" style="44" customWidth="1"/>
    <col min="4" max="5" width="11.375" style="45" customWidth="1"/>
    <col min="6" max="7" width="10" style="44" customWidth="1"/>
    <col min="8" max="8" width="12.25" style="45" customWidth="1"/>
    <col min="9" max="9" width="12.875" style="45" customWidth="1"/>
    <col min="10" max="11" width="9" style="44"/>
    <col min="12" max="12" width="12.625" style="44"/>
    <col min="13" max="13" width="9" style="44"/>
    <col min="14" max="15" width="12.625" style="44"/>
    <col min="16" max="16384" width="9" style="44"/>
  </cols>
  <sheetData>
    <row r="1" ht="24" customHeight="1" spans="1:1">
      <c r="A1" s="46" t="s">
        <v>272</v>
      </c>
    </row>
    <row r="2" ht="33.75" customHeight="1" spans="1:9">
      <c r="A2" s="47" t="s">
        <v>273</v>
      </c>
      <c r="B2" s="47"/>
      <c r="C2" s="47"/>
      <c r="D2" s="47"/>
      <c r="E2" s="47"/>
      <c r="F2" s="47"/>
      <c r="G2" s="47"/>
      <c r="H2" s="47"/>
      <c r="I2" s="47"/>
    </row>
    <row r="3" ht="29.25" customHeight="1" spans="1:9">
      <c r="A3" s="48"/>
      <c r="H3" s="49" t="s">
        <v>59</v>
      </c>
      <c r="I3" s="59"/>
    </row>
    <row r="4" ht="45.75" customHeight="1" spans="1:9">
      <c r="A4" s="50" t="s">
        <v>274</v>
      </c>
      <c r="B4" s="50" t="s">
        <v>275</v>
      </c>
      <c r="C4" s="51"/>
      <c r="D4" s="51"/>
      <c r="E4" s="51"/>
      <c r="F4" s="50" t="s">
        <v>276</v>
      </c>
      <c r="G4" s="51"/>
      <c r="H4" s="51"/>
      <c r="I4" s="51"/>
    </row>
    <row r="5" ht="45.75" customHeight="1" spans="1:9">
      <c r="A5" s="51"/>
      <c r="B5" s="52" t="s">
        <v>277</v>
      </c>
      <c r="C5" s="52" t="s">
        <v>6</v>
      </c>
      <c r="D5" s="52" t="s">
        <v>278</v>
      </c>
      <c r="E5" s="53" t="s">
        <v>93</v>
      </c>
      <c r="F5" s="52" t="s">
        <v>277</v>
      </c>
      <c r="G5" s="52" t="s">
        <v>6</v>
      </c>
      <c r="H5" s="52" t="s">
        <v>278</v>
      </c>
      <c r="I5" s="53" t="s">
        <v>93</v>
      </c>
    </row>
    <row r="6" ht="56" customHeight="1" spans="1:9">
      <c r="A6" s="54" t="s">
        <v>279</v>
      </c>
      <c r="B6" s="55">
        <v>1826</v>
      </c>
      <c r="C6" s="55">
        <v>2267</v>
      </c>
      <c r="D6" s="56">
        <v>1.2415</v>
      </c>
      <c r="E6" s="56">
        <v>0.2499</v>
      </c>
      <c r="F6" s="55">
        <v>1215</v>
      </c>
      <c r="G6" s="55">
        <v>3290</v>
      </c>
      <c r="H6" s="56">
        <v>2.7078</v>
      </c>
      <c r="I6" s="56">
        <v>1.6654</v>
      </c>
    </row>
    <row r="7" ht="56" customHeight="1" spans="1:9">
      <c r="A7" s="54" t="s">
        <v>280</v>
      </c>
      <c r="B7" s="55">
        <v>2845</v>
      </c>
      <c r="C7" s="55">
        <v>7280</v>
      </c>
      <c r="D7" s="56">
        <v>2.5589</v>
      </c>
      <c r="E7" s="56">
        <v>1.1303</v>
      </c>
      <c r="F7" s="55">
        <v>1682</v>
      </c>
      <c r="G7" s="55">
        <v>2821</v>
      </c>
      <c r="H7" s="56">
        <v>1.6772</v>
      </c>
      <c r="I7" s="56">
        <v>0.7649</v>
      </c>
    </row>
    <row r="8" ht="56" customHeight="1" spans="1:9">
      <c r="A8" s="54" t="s">
        <v>281</v>
      </c>
      <c r="B8" s="55">
        <v>8930</v>
      </c>
      <c r="C8" s="55">
        <v>10448</v>
      </c>
      <c r="D8" s="56">
        <v>1.17</v>
      </c>
      <c r="E8" s="56">
        <v>0.1507</v>
      </c>
      <c r="F8" s="55">
        <v>11430</v>
      </c>
      <c r="G8" s="55">
        <v>9563</v>
      </c>
      <c r="H8" s="56">
        <v>0.8367</v>
      </c>
      <c r="I8" s="56">
        <v>0.0699</v>
      </c>
    </row>
    <row r="9" ht="56" customHeight="1" spans="1:11">
      <c r="A9" s="57" t="s">
        <v>249</v>
      </c>
      <c r="B9" s="58">
        <v>13601</v>
      </c>
      <c r="C9" s="58">
        <v>19995</v>
      </c>
      <c r="D9" s="56">
        <v>1.4701</v>
      </c>
      <c r="E9" s="56">
        <v>0.2588</v>
      </c>
      <c r="F9" s="58">
        <v>14327</v>
      </c>
      <c r="G9" s="58">
        <v>15674</v>
      </c>
      <c r="H9" s="56">
        <v>1.094</v>
      </c>
      <c r="I9" s="56">
        <v>0.0568</v>
      </c>
      <c r="J9" s="60"/>
      <c r="K9" s="60"/>
    </row>
  </sheetData>
  <mergeCells count="5">
    <mergeCell ref="A2:I2"/>
    <mergeCell ref="H3:I3"/>
    <mergeCell ref="B4:E4"/>
    <mergeCell ref="F4:I4"/>
    <mergeCell ref="A4:A5"/>
  </mergeCells>
  <printOptions horizontalCentered="1"/>
  <pageMargins left="0.432638888888889" right="0.393055555555556" top="0.984027777777778" bottom="0.432638888888889" header="0.511805555555556" footer="0.511805555555556"/>
  <pageSetup paperSize="9" orientation="landscape" horizont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F60"/>
  <sheetViews>
    <sheetView view="pageBreakPreview" zoomScaleNormal="100" workbookViewId="0">
      <selection activeCell="A1" sqref="A1"/>
    </sheetView>
  </sheetViews>
  <sheetFormatPr defaultColWidth="9" defaultRowHeight="15.4" outlineLevelCol="5"/>
  <cols>
    <col min="1" max="1" width="29.875" style="28" customWidth="1"/>
    <col min="2" max="4" width="21.375" style="28" customWidth="1"/>
    <col min="5" max="5" width="24.1166666666667" style="29" customWidth="1"/>
    <col min="6" max="16384" width="9" style="28"/>
  </cols>
  <sheetData>
    <row r="1" ht="29.25" customHeight="1" spans="1:1">
      <c r="A1" s="30" t="s">
        <v>282</v>
      </c>
    </row>
    <row r="2" s="27" customFormat="1" ht="25" customHeight="1" spans="1:5">
      <c r="A2" s="31" t="s">
        <v>283</v>
      </c>
      <c r="B2" s="31"/>
      <c r="C2" s="31"/>
      <c r="D2" s="31"/>
      <c r="E2" s="31"/>
    </row>
    <row r="3" s="27" customFormat="1" ht="16" customHeight="1" spans="1:5">
      <c r="A3" s="32"/>
      <c r="B3" s="32"/>
      <c r="C3" s="32"/>
      <c r="D3" s="32"/>
      <c r="E3" s="32" t="s">
        <v>59</v>
      </c>
    </row>
    <row r="4" ht="24" customHeight="1" spans="1:5">
      <c r="A4" s="33" t="s">
        <v>284</v>
      </c>
      <c r="B4" s="33" t="s">
        <v>279</v>
      </c>
      <c r="C4" s="34" t="s">
        <v>285</v>
      </c>
      <c r="D4" s="35" t="s">
        <v>281</v>
      </c>
      <c r="E4" s="33" t="s">
        <v>286</v>
      </c>
    </row>
    <row r="5" ht="14" customHeight="1" spans="1:5">
      <c r="A5" s="33"/>
      <c r="B5" s="33"/>
      <c r="C5" s="34"/>
      <c r="D5" s="36"/>
      <c r="E5" s="33"/>
    </row>
    <row r="6" ht="25" customHeight="1" spans="1:5">
      <c r="A6" s="37" t="s">
        <v>287</v>
      </c>
      <c r="B6" s="38">
        <v>3853</v>
      </c>
      <c r="C6" s="38">
        <v>9284</v>
      </c>
      <c r="D6" s="38">
        <v>8068</v>
      </c>
      <c r="E6" s="38">
        <f>B6+C6+D6</f>
        <v>21205</v>
      </c>
    </row>
    <row r="7" ht="25" customHeight="1" spans="1:5">
      <c r="A7" s="39" t="s">
        <v>288</v>
      </c>
      <c r="B7" s="40">
        <v>2267</v>
      </c>
      <c r="C7" s="40">
        <v>7280</v>
      </c>
      <c r="D7" s="40">
        <v>10448</v>
      </c>
      <c r="E7" s="38">
        <f t="shared" ref="E7:E18" si="0">B7+C7+D7</f>
        <v>19995</v>
      </c>
    </row>
    <row r="8" ht="25" customHeight="1" spans="1:5">
      <c r="A8" s="41" t="s">
        <v>289</v>
      </c>
      <c r="B8" s="38">
        <v>2216</v>
      </c>
      <c r="C8" s="38">
        <v>1778</v>
      </c>
      <c r="D8" s="38">
        <v>8251</v>
      </c>
      <c r="E8" s="38">
        <f t="shared" si="0"/>
        <v>12245</v>
      </c>
    </row>
    <row r="9" ht="25" customHeight="1" spans="1:5">
      <c r="A9" s="41" t="s">
        <v>290</v>
      </c>
      <c r="B9" s="38">
        <v>0</v>
      </c>
      <c r="C9" s="38">
        <v>2146</v>
      </c>
      <c r="D9" s="38">
        <v>957</v>
      </c>
      <c r="E9" s="38">
        <f t="shared" si="0"/>
        <v>3103</v>
      </c>
    </row>
    <row r="10" ht="25" customHeight="1" spans="1:5">
      <c r="A10" s="41" t="s">
        <v>291</v>
      </c>
      <c r="B10" s="38">
        <v>50</v>
      </c>
      <c r="C10" s="38">
        <v>44</v>
      </c>
      <c r="D10" s="38">
        <v>189</v>
      </c>
      <c r="E10" s="38">
        <f t="shared" si="0"/>
        <v>283</v>
      </c>
    </row>
    <row r="11" ht="25" customHeight="1" spans="1:5">
      <c r="A11" s="41" t="s">
        <v>292</v>
      </c>
      <c r="B11" s="38">
        <v>0</v>
      </c>
      <c r="C11" s="38">
        <v>0</v>
      </c>
      <c r="D11" s="38">
        <v>0</v>
      </c>
      <c r="E11" s="38">
        <f t="shared" si="0"/>
        <v>0</v>
      </c>
    </row>
    <row r="12" ht="25" customHeight="1" spans="1:5">
      <c r="A12" s="41" t="s">
        <v>293</v>
      </c>
      <c r="B12" s="38">
        <v>1</v>
      </c>
      <c r="C12" s="38">
        <v>18</v>
      </c>
      <c r="D12" s="38">
        <v>1051</v>
      </c>
      <c r="E12" s="38">
        <f t="shared" si="0"/>
        <v>1070</v>
      </c>
    </row>
    <row r="13" ht="25" customHeight="1" spans="1:5">
      <c r="A13" s="41" t="s">
        <v>294</v>
      </c>
      <c r="B13" s="38">
        <v>0</v>
      </c>
      <c r="C13" s="38">
        <v>3294</v>
      </c>
      <c r="D13" s="38">
        <v>0</v>
      </c>
      <c r="E13" s="38">
        <f t="shared" si="0"/>
        <v>3294</v>
      </c>
    </row>
    <row r="14" ht="25" customHeight="1" spans="1:5">
      <c r="A14" s="41" t="s">
        <v>295</v>
      </c>
      <c r="B14" s="38">
        <v>0</v>
      </c>
      <c r="C14" s="38">
        <v>0</v>
      </c>
      <c r="D14" s="38">
        <v>0</v>
      </c>
      <c r="E14" s="38">
        <f t="shared" si="0"/>
        <v>0</v>
      </c>
    </row>
    <row r="15" ht="25" customHeight="1" spans="1:5">
      <c r="A15" s="41" t="s">
        <v>296</v>
      </c>
      <c r="B15" s="40">
        <v>3290</v>
      </c>
      <c r="C15" s="40">
        <v>2821</v>
      </c>
      <c r="D15" s="40">
        <v>9563</v>
      </c>
      <c r="E15" s="38">
        <f t="shared" si="0"/>
        <v>15674</v>
      </c>
    </row>
    <row r="16" ht="25" customHeight="1" spans="1:5">
      <c r="A16" s="41" t="s">
        <v>297</v>
      </c>
      <c r="B16" s="38">
        <v>832</v>
      </c>
      <c r="C16" s="38">
        <v>2765</v>
      </c>
      <c r="D16" s="38">
        <v>9450</v>
      </c>
      <c r="E16" s="38">
        <f t="shared" si="0"/>
        <v>13047</v>
      </c>
    </row>
    <row r="17" ht="25" customHeight="1" spans="1:6">
      <c r="A17" s="41" t="s">
        <v>298</v>
      </c>
      <c r="B17" s="38">
        <f>B7-B15</f>
        <v>-1023</v>
      </c>
      <c r="C17" s="38">
        <f>C7-C15</f>
        <v>4459</v>
      </c>
      <c r="D17" s="38">
        <f>D7-D15</f>
        <v>885</v>
      </c>
      <c r="E17" s="38">
        <f t="shared" si="0"/>
        <v>4321</v>
      </c>
      <c r="F17" s="42"/>
    </row>
    <row r="18" ht="25" customHeight="1" spans="1:6">
      <c r="A18" s="41" t="s">
        <v>299</v>
      </c>
      <c r="B18" s="38">
        <f>B6+B7-B15</f>
        <v>2830</v>
      </c>
      <c r="C18" s="38">
        <f>C6+C7-C15</f>
        <v>13743</v>
      </c>
      <c r="D18" s="38">
        <f>D6+D7-D15</f>
        <v>8953</v>
      </c>
      <c r="E18" s="38">
        <f t="shared" si="0"/>
        <v>25526</v>
      </c>
      <c r="F18" s="42"/>
    </row>
    <row r="19" spans="2:5">
      <c r="B19" s="43"/>
      <c r="C19" s="43"/>
      <c r="D19" s="43"/>
      <c r="E19" s="43"/>
    </row>
    <row r="20" spans="5:5">
      <c r="E20" s="28"/>
    </row>
    <row r="60" spans="4:4">
      <c r="D60" s="28">
        <f>D9+D18+D33+D50+D55+D59</f>
        <v>9910</v>
      </c>
    </row>
  </sheetData>
  <mergeCells count="6">
    <mergeCell ref="A2:E2"/>
    <mergeCell ref="A4:A5"/>
    <mergeCell ref="B4:B5"/>
    <mergeCell ref="C4:C5"/>
    <mergeCell ref="D4:D5"/>
    <mergeCell ref="E4:E5"/>
  </mergeCells>
  <printOptions horizontalCentered="1"/>
  <pageMargins left="0.15748031496063" right="0.15748031496063" top="0.669291338582677" bottom="0.62992125984252" header="0.511811023622047" footer="0.511811023622047"/>
  <pageSetup paperSize="9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E67"/>
  <sheetViews>
    <sheetView tabSelected="1" topLeftCell="A39" workbookViewId="0">
      <selection activeCell="J13" sqref="J13"/>
    </sheetView>
  </sheetViews>
  <sheetFormatPr defaultColWidth="9" defaultRowHeight="15" outlineLevelCol="4"/>
  <cols>
    <col min="1" max="1" width="39.375" style="2" customWidth="1"/>
    <col min="2" max="2" width="10.25" style="3" customWidth="1"/>
    <col min="3" max="3" width="9" style="3"/>
    <col min="4" max="4" width="10.25" style="3" customWidth="1"/>
    <col min="5" max="5" width="17" style="3" customWidth="1"/>
    <col min="6" max="16384" width="9" style="1"/>
  </cols>
  <sheetData>
    <row r="1" s="1" customFormat="1" ht="18.85" spans="1:5">
      <c r="A1" s="4" t="s">
        <v>300</v>
      </c>
      <c r="B1" s="5"/>
      <c r="C1" s="5"/>
      <c r="D1" s="5"/>
      <c r="E1" s="5"/>
    </row>
    <row r="2" s="1" customFormat="1" ht="22.7" spans="1:5">
      <c r="A2" s="6" t="s">
        <v>301</v>
      </c>
      <c r="B2" s="6"/>
      <c r="C2" s="6"/>
      <c r="D2" s="6"/>
      <c r="E2" s="6"/>
    </row>
    <row r="3" s="1" customFormat="1" spans="1:5">
      <c r="A3" s="8"/>
      <c r="B3" s="9"/>
      <c r="C3" s="9"/>
      <c r="D3" s="9"/>
      <c r="E3" s="9" t="s">
        <v>302</v>
      </c>
    </row>
    <row r="4" s="1" customFormat="1" ht="29" customHeight="1" spans="1:5">
      <c r="A4" s="10" t="s">
        <v>303</v>
      </c>
      <c r="B4" s="10" t="s">
        <v>304</v>
      </c>
      <c r="C4" s="10" t="s">
        <v>305</v>
      </c>
      <c r="D4" s="10" t="s">
        <v>306</v>
      </c>
      <c r="E4" s="10" t="s">
        <v>307</v>
      </c>
    </row>
    <row r="5" s="1" customFormat="1" ht="29" customHeight="1" spans="1:5">
      <c r="A5" s="11" t="s">
        <v>308</v>
      </c>
      <c r="B5" s="11" t="s">
        <v>309</v>
      </c>
      <c r="C5" s="11" t="s">
        <v>310</v>
      </c>
      <c r="D5" s="19">
        <v>0.41</v>
      </c>
      <c r="E5" s="20" t="s">
        <v>311</v>
      </c>
    </row>
    <row r="6" s="1" customFormat="1" ht="29" customHeight="1" spans="1:5">
      <c r="A6" s="11" t="s">
        <v>312</v>
      </c>
      <c r="B6" s="11" t="s">
        <v>313</v>
      </c>
      <c r="C6" s="11" t="s">
        <v>310</v>
      </c>
      <c r="D6" s="19">
        <v>0.23</v>
      </c>
      <c r="E6" s="20"/>
    </row>
    <row r="7" s="1" customFormat="1" ht="29" customHeight="1" spans="1:5">
      <c r="A7" s="11" t="s">
        <v>314</v>
      </c>
      <c r="B7" s="11" t="s">
        <v>315</v>
      </c>
      <c r="C7" s="11" t="s">
        <v>310</v>
      </c>
      <c r="D7" s="19">
        <v>0.06</v>
      </c>
      <c r="E7" s="20"/>
    </row>
    <row r="8" s="1" customFormat="1" ht="29" customHeight="1" spans="1:5">
      <c r="A8" s="11" t="s">
        <v>316</v>
      </c>
      <c r="B8" s="11" t="s">
        <v>317</v>
      </c>
      <c r="C8" s="11" t="s">
        <v>310</v>
      </c>
      <c r="D8" s="19">
        <v>0.28</v>
      </c>
      <c r="E8" s="20"/>
    </row>
    <row r="9" s="1" customFormat="1" ht="29" customHeight="1" spans="1:5">
      <c r="A9" s="11" t="s">
        <v>318</v>
      </c>
      <c r="B9" s="11" t="s">
        <v>319</v>
      </c>
      <c r="C9" s="11" t="s">
        <v>310</v>
      </c>
      <c r="D9" s="19">
        <v>0.12</v>
      </c>
      <c r="E9" s="20"/>
    </row>
    <row r="10" s="1" customFormat="1" ht="29" customHeight="1" spans="1:5">
      <c r="A10" s="11" t="s">
        <v>94</v>
      </c>
      <c r="B10" s="11"/>
      <c r="C10" s="11"/>
      <c r="D10" s="21">
        <f>SUM(D5:D9)</f>
        <v>1.1</v>
      </c>
      <c r="E10" s="20"/>
    </row>
    <row r="11" s="1" customFormat="1" ht="29" customHeight="1" spans="1:5">
      <c r="A11" s="11" t="s">
        <v>320</v>
      </c>
      <c r="B11" s="11" t="s">
        <v>321</v>
      </c>
      <c r="C11" s="11" t="s">
        <v>310</v>
      </c>
      <c r="D11" s="19">
        <v>0.33</v>
      </c>
      <c r="E11" s="20" t="s">
        <v>322</v>
      </c>
    </row>
    <row r="12" s="1" customFormat="1" ht="29" customHeight="1" spans="1:5">
      <c r="A12" s="11" t="s">
        <v>323</v>
      </c>
      <c r="B12" s="11" t="s">
        <v>324</v>
      </c>
      <c r="C12" s="11" t="s">
        <v>310</v>
      </c>
      <c r="D12" s="19">
        <v>0.22</v>
      </c>
      <c r="E12" s="20"/>
    </row>
    <row r="13" s="1" customFormat="1" ht="29" customHeight="1" spans="1:5">
      <c r="A13" s="11" t="s">
        <v>325</v>
      </c>
      <c r="B13" s="11" t="s">
        <v>326</v>
      </c>
      <c r="C13" s="11" t="s">
        <v>310</v>
      </c>
      <c r="D13" s="19">
        <v>1.39</v>
      </c>
      <c r="E13" s="20"/>
    </row>
    <row r="14" s="1" customFormat="1" ht="29" customHeight="1" spans="1:5">
      <c r="A14" s="11" t="s">
        <v>327</v>
      </c>
      <c r="B14" s="11" t="s">
        <v>328</v>
      </c>
      <c r="C14" s="11" t="s">
        <v>329</v>
      </c>
      <c r="D14" s="19">
        <v>0.4</v>
      </c>
      <c r="E14" s="20"/>
    </row>
    <row r="15" s="1" customFormat="1" ht="29" customHeight="1" spans="1:5">
      <c r="A15" s="11" t="s">
        <v>330</v>
      </c>
      <c r="B15" s="11" t="s">
        <v>331</v>
      </c>
      <c r="C15" s="11" t="s">
        <v>329</v>
      </c>
      <c r="D15" s="19">
        <v>0.6</v>
      </c>
      <c r="E15" s="20"/>
    </row>
    <row r="16" s="1" customFormat="1" ht="29" customHeight="1" spans="1:5">
      <c r="A16" s="11" t="s">
        <v>332</v>
      </c>
      <c r="B16" s="11" t="s">
        <v>333</v>
      </c>
      <c r="C16" s="11" t="s">
        <v>329</v>
      </c>
      <c r="D16" s="19">
        <v>1</v>
      </c>
      <c r="E16" s="20"/>
    </row>
    <row r="17" s="1" customFormat="1" ht="29" customHeight="1" spans="1:5">
      <c r="A17" s="11" t="s">
        <v>334</v>
      </c>
      <c r="B17" s="11" t="s">
        <v>335</v>
      </c>
      <c r="C17" s="11" t="s">
        <v>310</v>
      </c>
      <c r="D17" s="19">
        <v>1.73</v>
      </c>
      <c r="E17" s="20"/>
    </row>
    <row r="18" s="1" customFormat="1" ht="29" customHeight="1" spans="1:5">
      <c r="A18" s="11" t="s">
        <v>94</v>
      </c>
      <c r="B18" s="11"/>
      <c r="C18" s="11"/>
      <c r="D18" s="21">
        <f>SUM(D11:D17)</f>
        <v>5.67</v>
      </c>
      <c r="E18" s="22"/>
    </row>
    <row r="19" s="1" customFormat="1" ht="29" customHeight="1" spans="1:5">
      <c r="A19" s="11" t="s">
        <v>336</v>
      </c>
      <c r="B19" s="11" t="s">
        <v>337</v>
      </c>
      <c r="C19" s="11" t="s">
        <v>329</v>
      </c>
      <c r="D19" s="19">
        <v>0.5</v>
      </c>
      <c r="E19" s="20" t="s">
        <v>338</v>
      </c>
    </row>
    <row r="20" s="1" customFormat="1" ht="29" customHeight="1" spans="1:5">
      <c r="A20" s="11" t="s">
        <v>339</v>
      </c>
      <c r="B20" s="11" t="s">
        <v>340</v>
      </c>
      <c r="C20" s="11" t="s">
        <v>329</v>
      </c>
      <c r="D20" s="19">
        <v>1.19</v>
      </c>
      <c r="E20" s="20"/>
    </row>
    <row r="21" s="1" customFormat="1" ht="29" customHeight="1" spans="1:5">
      <c r="A21" s="11" t="s">
        <v>341</v>
      </c>
      <c r="B21" s="11" t="s">
        <v>342</v>
      </c>
      <c r="C21" s="11" t="s">
        <v>329</v>
      </c>
      <c r="D21" s="19">
        <v>0.55</v>
      </c>
      <c r="E21" s="20"/>
    </row>
    <row r="22" s="1" customFormat="1" ht="29" customHeight="1" spans="1:5">
      <c r="A22" s="11" t="s">
        <v>343</v>
      </c>
      <c r="B22" s="11" t="s">
        <v>344</v>
      </c>
      <c r="C22" s="11" t="s">
        <v>329</v>
      </c>
      <c r="D22" s="19">
        <v>0.21</v>
      </c>
      <c r="E22" s="20"/>
    </row>
    <row r="23" s="1" customFormat="1" ht="29" customHeight="1" spans="1:5">
      <c r="A23" s="11" t="s">
        <v>345</v>
      </c>
      <c r="B23" s="11" t="s">
        <v>346</v>
      </c>
      <c r="C23" s="11" t="s">
        <v>310</v>
      </c>
      <c r="D23" s="19">
        <v>0.12</v>
      </c>
      <c r="E23" s="20"/>
    </row>
    <row r="24" s="1" customFormat="1" ht="29" customHeight="1" spans="1:5">
      <c r="A24" s="11" t="s">
        <v>347</v>
      </c>
      <c r="B24" s="11" t="s">
        <v>348</v>
      </c>
      <c r="C24" s="11" t="s">
        <v>310</v>
      </c>
      <c r="D24" s="19">
        <v>4.88</v>
      </c>
      <c r="E24" s="20"/>
    </row>
    <row r="25" s="1" customFormat="1" ht="29" customHeight="1" spans="1:5">
      <c r="A25" s="11" t="s">
        <v>349</v>
      </c>
      <c r="B25" s="11" t="s">
        <v>350</v>
      </c>
      <c r="C25" s="11" t="s">
        <v>310</v>
      </c>
      <c r="D25" s="19">
        <v>1.33</v>
      </c>
      <c r="E25" s="20"/>
    </row>
    <row r="26" s="1" customFormat="1" ht="29" customHeight="1" spans="1:5">
      <c r="A26" s="11" t="s">
        <v>351</v>
      </c>
      <c r="B26" s="11" t="s">
        <v>352</v>
      </c>
      <c r="C26" s="11" t="s">
        <v>329</v>
      </c>
      <c r="D26" s="19">
        <v>0.33</v>
      </c>
      <c r="E26" s="20"/>
    </row>
    <row r="27" s="1" customFormat="1" ht="29" customHeight="1" spans="1:5">
      <c r="A27" s="11" t="s">
        <v>94</v>
      </c>
      <c r="B27" s="11"/>
      <c r="C27" s="11"/>
      <c r="D27" s="21">
        <f>SUM(D19:D26)</f>
        <v>9.11</v>
      </c>
      <c r="E27" s="20"/>
    </row>
    <row r="28" s="1" customFormat="1" ht="29" customHeight="1" spans="1:5">
      <c r="A28" s="11" t="s">
        <v>353</v>
      </c>
      <c r="B28" s="11" t="s">
        <v>354</v>
      </c>
      <c r="C28" s="11" t="s">
        <v>310</v>
      </c>
      <c r="D28" s="19">
        <v>1.17</v>
      </c>
      <c r="E28" s="20" t="s">
        <v>355</v>
      </c>
    </row>
    <row r="29" s="1" customFormat="1" ht="29" customHeight="1" spans="1:5">
      <c r="A29" s="11" t="s">
        <v>356</v>
      </c>
      <c r="B29" s="11" t="s">
        <v>357</v>
      </c>
      <c r="C29" s="11" t="s">
        <v>310</v>
      </c>
      <c r="D29" s="19">
        <v>0.28</v>
      </c>
      <c r="E29" s="20"/>
    </row>
    <row r="30" s="1" customFormat="1" ht="29" customHeight="1" spans="1:5">
      <c r="A30" s="11" t="s">
        <v>358</v>
      </c>
      <c r="B30" s="11" t="s">
        <v>359</v>
      </c>
      <c r="C30" s="11" t="s">
        <v>310</v>
      </c>
      <c r="D30" s="19">
        <v>0.16</v>
      </c>
      <c r="E30" s="20"/>
    </row>
    <row r="31" s="1" customFormat="1" ht="29" customHeight="1" spans="1:5">
      <c r="A31" s="11" t="s">
        <v>360</v>
      </c>
      <c r="B31" s="11" t="s">
        <v>361</v>
      </c>
      <c r="C31" s="11" t="s">
        <v>310</v>
      </c>
      <c r="D31" s="19">
        <v>0.14</v>
      </c>
      <c r="E31" s="20"/>
    </row>
    <row r="32" s="1" customFormat="1" ht="29" customHeight="1" spans="1:5">
      <c r="A32" s="11" t="s">
        <v>362</v>
      </c>
      <c r="B32" s="11" t="s">
        <v>363</v>
      </c>
      <c r="C32" s="11" t="s">
        <v>329</v>
      </c>
      <c r="D32" s="19">
        <v>1.1</v>
      </c>
      <c r="E32" s="20"/>
    </row>
    <row r="33" s="1" customFormat="1" ht="29" customHeight="1" spans="1:5">
      <c r="A33" s="11" t="s">
        <v>364</v>
      </c>
      <c r="B33" s="11" t="s">
        <v>365</v>
      </c>
      <c r="C33" s="11" t="s">
        <v>310</v>
      </c>
      <c r="D33" s="19">
        <v>0.76</v>
      </c>
      <c r="E33" s="20"/>
    </row>
    <row r="34" s="1" customFormat="1" ht="29" customHeight="1" spans="1:5">
      <c r="A34" s="11" t="s">
        <v>366</v>
      </c>
      <c r="B34" s="11" t="s">
        <v>367</v>
      </c>
      <c r="C34" s="11" t="s">
        <v>310</v>
      </c>
      <c r="D34" s="19">
        <v>9.44</v>
      </c>
      <c r="E34" s="20"/>
    </row>
    <row r="35" s="1" customFormat="1" ht="29" customHeight="1" spans="1:5">
      <c r="A35" s="11" t="s">
        <v>368</v>
      </c>
      <c r="B35" s="11" t="s">
        <v>369</v>
      </c>
      <c r="C35" s="11" t="s">
        <v>310</v>
      </c>
      <c r="D35" s="19">
        <v>1.66</v>
      </c>
      <c r="E35" s="20"/>
    </row>
    <row r="36" s="1" customFormat="1" ht="29" customHeight="1" spans="1:5">
      <c r="A36" s="11" t="s">
        <v>370</v>
      </c>
      <c r="B36" s="11" t="s">
        <v>371</v>
      </c>
      <c r="C36" s="11" t="s">
        <v>310</v>
      </c>
      <c r="D36" s="19">
        <v>0.21</v>
      </c>
      <c r="E36" s="20"/>
    </row>
    <row r="37" s="1" customFormat="1" ht="29" customHeight="1" spans="1:5">
      <c r="A37" s="11" t="s">
        <v>372</v>
      </c>
      <c r="B37" s="11" t="s">
        <v>373</v>
      </c>
      <c r="C37" s="11" t="s">
        <v>329</v>
      </c>
      <c r="D37" s="19">
        <v>0.39</v>
      </c>
      <c r="E37" s="20"/>
    </row>
    <row r="38" s="1" customFormat="1" ht="29" customHeight="1" spans="1:5">
      <c r="A38" s="11" t="s">
        <v>374</v>
      </c>
      <c r="B38" s="11" t="s">
        <v>375</v>
      </c>
      <c r="C38" s="11" t="s">
        <v>310</v>
      </c>
      <c r="D38" s="19">
        <v>0.09</v>
      </c>
      <c r="E38" s="20"/>
    </row>
    <row r="39" s="1" customFormat="1" ht="29" customHeight="1" spans="1:5">
      <c r="A39" s="11" t="s">
        <v>376</v>
      </c>
      <c r="B39" s="11" t="s">
        <v>377</v>
      </c>
      <c r="C39" s="11" t="s">
        <v>310</v>
      </c>
      <c r="D39" s="19">
        <v>9</v>
      </c>
      <c r="E39" s="20"/>
    </row>
    <row r="40" s="1" customFormat="1" ht="29" customHeight="1" spans="1:5">
      <c r="A40" s="11" t="s">
        <v>378</v>
      </c>
      <c r="B40" s="11" t="s">
        <v>379</v>
      </c>
      <c r="C40" s="11" t="s">
        <v>329</v>
      </c>
      <c r="D40" s="19">
        <v>21</v>
      </c>
      <c r="E40" s="20"/>
    </row>
    <row r="41" s="1" customFormat="1" ht="29" customHeight="1" spans="1:5">
      <c r="A41" s="11" t="s">
        <v>380</v>
      </c>
      <c r="B41" s="11" t="s">
        <v>359</v>
      </c>
      <c r="C41" s="11" t="s">
        <v>310</v>
      </c>
      <c r="D41" s="19">
        <v>0.24</v>
      </c>
      <c r="E41" s="20"/>
    </row>
    <row r="42" s="1" customFormat="1" ht="29" customHeight="1" spans="1:5">
      <c r="A42" s="11" t="s">
        <v>381</v>
      </c>
      <c r="B42" s="11" t="s">
        <v>382</v>
      </c>
      <c r="C42" s="11" t="s">
        <v>310</v>
      </c>
      <c r="D42" s="19">
        <v>0.28</v>
      </c>
      <c r="E42" s="20"/>
    </row>
    <row r="43" s="1" customFormat="1" ht="43" customHeight="1" spans="1:5">
      <c r="A43" s="11" t="s">
        <v>383</v>
      </c>
      <c r="B43" s="11" t="s">
        <v>384</v>
      </c>
      <c r="C43" s="11" t="s">
        <v>310</v>
      </c>
      <c r="D43" s="19">
        <v>10</v>
      </c>
      <c r="E43" s="20"/>
    </row>
    <row r="44" s="1" customFormat="1" ht="29" customHeight="1" spans="1:5">
      <c r="A44" s="11" t="s">
        <v>385</v>
      </c>
      <c r="B44" s="11" t="s">
        <v>386</v>
      </c>
      <c r="C44" s="11" t="s">
        <v>310</v>
      </c>
      <c r="D44" s="19">
        <v>0.11</v>
      </c>
      <c r="E44" s="20"/>
    </row>
    <row r="45" s="1" customFormat="1" ht="38" customHeight="1" spans="1:5">
      <c r="A45" s="11" t="s">
        <v>387</v>
      </c>
      <c r="B45" s="11" t="s">
        <v>388</v>
      </c>
      <c r="C45" s="11" t="s">
        <v>310</v>
      </c>
      <c r="D45" s="19">
        <v>0.02</v>
      </c>
      <c r="E45" s="20"/>
    </row>
    <row r="46" s="1" customFormat="1" ht="24" customHeight="1" spans="1:5">
      <c r="A46" s="11" t="s">
        <v>389</v>
      </c>
      <c r="B46" s="11" t="s">
        <v>390</v>
      </c>
      <c r="C46" s="11" t="s">
        <v>310</v>
      </c>
      <c r="D46" s="19">
        <v>3.57</v>
      </c>
      <c r="E46" s="20"/>
    </row>
    <row r="47" s="1" customFormat="1" ht="28" customHeight="1" spans="1:5">
      <c r="A47" s="11" t="s">
        <v>391</v>
      </c>
      <c r="B47" s="11" t="s">
        <v>392</v>
      </c>
      <c r="C47" s="11" t="s">
        <v>310</v>
      </c>
      <c r="D47" s="19">
        <v>0.16</v>
      </c>
      <c r="E47" s="20"/>
    </row>
    <row r="48" s="1" customFormat="1" ht="37" customHeight="1" spans="1:5">
      <c r="A48" s="11" t="s">
        <v>393</v>
      </c>
      <c r="B48" s="11" t="s">
        <v>394</v>
      </c>
      <c r="C48" s="11" t="s">
        <v>310</v>
      </c>
      <c r="D48" s="19">
        <v>0.21</v>
      </c>
      <c r="E48" s="20"/>
    </row>
    <row r="49" s="1" customFormat="1" ht="29" customHeight="1" spans="1:5">
      <c r="A49" s="11" t="s">
        <v>395</v>
      </c>
      <c r="B49" s="11" t="s">
        <v>396</v>
      </c>
      <c r="C49" s="11" t="s">
        <v>310</v>
      </c>
      <c r="D49" s="19">
        <v>0.41</v>
      </c>
      <c r="E49" s="20"/>
    </row>
    <row r="50" s="1" customFormat="1" ht="29" customHeight="1" spans="1:5">
      <c r="A50" s="11" t="s">
        <v>397</v>
      </c>
      <c r="B50" s="11" t="s">
        <v>398</v>
      </c>
      <c r="C50" s="11" t="s">
        <v>329</v>
      </c>
      <c r="D50" s="19">
        <v>0.5</v>
      </c>
      <c r="E50" s="20"/>
    </row>
    <row r="51" s="1" customFormat="1" ht="29" customHeight="1" spans="1:5">
      <c r="A51" s="11" t="s">
        <v>399</v>
      </c>
      <c r="B51" s="11" t="s">
        <v>375</v>
      </c>
      <c r="C51" s="11" t="s">
        <v>310</v>
      </c>
      <c r="D51" s="19">
        <v>0.66</v>
      </c>
      <c r="E51" s="20"/>
    </row>
    <row r="52" s="1" customFormat="1" ht="29" customHeight="1" spans="1:5">
      <c r="A52" s="11" t="s">
        <v>94</v>
      </c>
      <c r="B52" s="11"/>
      <c r="C52" s="11"/>
      <c r="D52" s="23">
        <f>SUM(D28:D51)</f>
        <v>61.56</v>
      </c>
      <c r="E52" s="20"/>
    </row>
    <row r="53" s="1" customFormat="1" ht="29" customHeight="1" spans="1:5">
      <c r="A53" s="11" t="s">
        <v>400</v>
      </c>
      <c r="B53" s="11" t="s">
        <v>401</v>
      </c>
      <c r="C53" s="11" t="s">
        <v>329</v>
      </c>
      <c r="D53" s="19">
        <v>0.7</v>
      </c>
      <c r="E53" s="20" t="s">
        <v>402</v>
      </c>
    </row>
    <row r="54" s="1" customFormat="1" ht="29" customHeight="1" spans="1:5">
      <c r="A54" s="11" t="s">
        <v>403</v>
      </c>
      <c r="B54" s="11" t="s">
        <v>404</v>
      </c>
      <c r="C54" s="11" t="s">
        <v>329</v>
      </c>
      <c r="D54" s="19">
        <v>2.7</v>
      </c>
      <c r="E54" s="20"/>
    </row>
    <row r="55" s="1" customFormat="1" ht="29" customHeight="1" spans="1:5">
      <c r="A55" s="11" t="s">
        <v>94</v>
      </c>
      <c r="B55" s="11"/>
      <c r="C55" s="11"/>
      <c r="D55" s="21">
        <f>SUM(D53:D54)</f>
        <v>3.4</v>
      </c>
      <c r="E55" s="20"/>
    </row>
    <row r="56" s="1" customFormat="1" ht="29" customHeight="1" spans="1:5">
      <c r="A56" s="11" t="s">
        <v>405</v>
      </c>
      <c r="B56" s="11" t="s">
        <v>406</v>
      </c>
      <c r="C56" s="11" t="s">
        <v>329</v>
      </c>
      <c r="D56" s="19">
        <v>1.26</v>
      </c>
      <c r="E56" s="22" t="s">
        <v>407</v>
      </c>
    </row>
    <row r="57" s="1" customFormat="1" ht="29" customHeight="1" spans="1:5">
      <c r="A57" s="11" t="s">
        <v>408</v>
      </c>
      <c r="B57" s="11" t="s">
        <v>409</v>
      </c>
      <c r="C57" s="11" t="s">
        <v>310</v>
      </c>
      <c r="D57" s="19">
        <v>0.76</v>
      </c>
      <c r="E57" s="22"/>
    </row>
    <row r="58" s="1" customFormat="1" ht="29" customHeight="1" spans="1:5">
      <c r="A58" s="11" t="s">
        <v>410</v>
      </c>
      <c r="B58" s="11" t="s">
        <v>411</v>
      </c>
      <c r="C58" s="11" t="s">
        <v>310</v>
      </c>
      <c r="D58" s="19">
        <v>0.13</v>
      </c>
      <c r="E58" s="22"/>
    </row>
    <row r="59" s="1" customFormat="1" ht="29" customHeight="1" spans="1:5">
      <c r="A59" s="11" t="s">
        <v>412</v>
      </c>
      <c r="B59" s="11" t="s">
        <v>413</v>
      </c>
      <c r="C59" s="11" t="s">
        <v>329</v>
      </c>
      <c r="D59" s="19">
        <v>1.5</v>
      </c>
      <c r="E59" s="22"/>
    </row>
    <row r="60" s="1" customFormat="1" ht="29" customHeight="1" spans="1:5">
      <c r="A60" s="11" t="s">
        <v>414</v>
      </c>
      <c r="B60" s="11" t="s">
        <v>415</v>
      </c>
      <c r="C60" s="11" t="s">
        <v>329</v>
      </c>
      <c r="D60" s="19">
        <v>1.7</v>
      </c>
      <c r="E60" s="22"/>
    </row>
    <row r="61" s="1" customFormat="1" ht="29" customHeight="1" spans="1:5">
      <c r="A61" s="11" t="s">
        <v>416</v>
      </c>
      <c r="B61" s="11" t="s">
        <v>417</v>
      </c>
      <c r="C61" s="11" t="s">
        <v>329</v>
      </c>
      <c r="D61" s="19">
        <v>0.61</v>
      </c>
      <c r="E61" s="22"/>
    </row>
    <row r="62" s="1" customFormat="1" ht="29" customHeight="1" spans="1:5">
      <c r="A62" s="24" t="s">
        <v>94</v>
      </c>
      <c r="B62" s="24"/>
      <c r="C62" s="24"/>
      <c r="D62" s="21">
        <f>SUM(D56:D61)</f>
        <v>5.96</v>
      </c>
      <c r="E62" s="22"/>
    </row>
    <row r="63" s="1" customFormat="1" ht="29" customHeight="1" spans="1:5">
      <c r="A63" s="11" t="s">
        <v>418</v>
      </c>
      <c r="B63" s="11" t="s">
        <v>419</v>
      </c>
      <c r="C63" s="11" t="s">
        <v>310</v>
      </c>
      <c r="D63" s="19">
        <v>0.21</v>
      </c>
      <c r="E63" s="22" t="s">
        <v>420</v>
      </c>
    </row>
    <row r="64" s="1" customFormat="1" ht="29" customHeight="1" spans="1:5">
      <c r="A64" s="11" t="s">
        <v>421</v>
      </c>
      <c r="B64" s="11" t="s">
        <v>422</v>
      </c>
      <c r="C64" s="11" t="s">
        <v>329</v>
      </c>
      <c r="D64" s="19">
        <v>0.1</v>
      </c>
      <c r="E64" s="22"/>
    </row>
    <row r="65" s="1" customFormat="1" ht="29" customHeight="1" spans="1:5">
      <c r="A65" s="11" t="s">
        <v>423</v>
      </c>
      <c r="B65" s="11" t="s">
        <v>424</v>
      </c>
      <c r="C65" s="11" t="s">
        <v>310</v>
      </c>
      <c r="D65" s="19">
        <v>0.04</v>
      </c>
      <c r="E65" s="22"/>
    </row>
    <row r="66" s="1" customFormat="1" ht="29" customHeight="1" spans="1:5">
      <c r="A66" s="24" t="s">
        <v>94</v>
      </c>
      <c r="B66" s="24"/>
      <c r="C66" s="24"/>
      <c r="D66" s="21">
        <f>SUM(D63:D65)</f>
        <v>0.35</v>
      </c>
      <c r="E66" s="22"/>
    </row>
    <row r="67" s="1" customFormat="1" ht="29" customHeight="1" spans="1:5">
      <c r="A67" s="17" t="s">
        <v>425</v>
      </c>
      <c r="B67" s="17"/>
      <c r="C67" s="17"/>
      <c r="D67" s="25">
        <f>D10+D18+D27+D52+D55+D62+D66</f>
        <v>87.15</v>
      </c>
      <c r="E67" s="26"/>
    </row>
  </sheetData>
  <mergeCells count="8">
    <mergeCell ref="A2:E2"/>
    <mergeCell ref="E5:E9"/>
    <mergeCell ref="E11:E17"/>
    <mergeCell ref="E19:E26"/>
    <mergeCell ref="E28:E51"/>
    <mergeCell ref="E53:E54"/>
    <mergeCell ref="E56:E61"/>
    <mergeCell ref="E63:E65"/>
  </mergeCells>
  <printOptions horizontalCentered="1"/>
  <pageMargins left="0.393055555555556" right="0.393055555555556" top="0.786805555555556" bottom="0.590277777777778" header="0.5" footer="0.5"/>
  <pageSetup paperSize="9" orientation="portrait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C19"/>
  <sheetViews>
    <sheetView workbookViewId="0">
      <selection activeCell="G9" sqref="G9"/>
    </sheetView>
  </sheetViews>
  <sheetFormatPr defaultColWidth="9" defaultRowHeight="15" outlineLevelCol="2"/>
  <cols>
    <col min="1" max="1" width="13.625" style="2" customWidth="1"/>
    <col min="2" max="2" width="46" style="3" customWidth="1"/>
    <col min="3" max="3" width="21.25" style="3" customWidth="1"/>
    <col min="4" max="16382" width="9" style="1"/>
  </cols>
  <sheetData>
    <row r="1" s="1" customFormat="1" ht="18.85" spans="1:3">
      <c r="A1" s="4" t="s">
        <v>426</v>
      </c>
      <c r="B1" s="5"/>
      <c r="C1" s="5"/>
    </row>
    <row r="2" s="1" customFormat="1" ht="24" customHeight="1" spans="1:3">
      <c r="A2" s="6" t="s">
        <v>427</v>
      </c>
      <c r="B2" s="7"/>
      <c r="C2" s="7"/>
    </row>
    <row r="3" s="1" customFormat="1" customHeight="1" spans="1:3">
      <c r="A3" s="8"/>
      <c r="B3" s="9"/>
      <c r="C3" s="9" t="s">
        <v>59</v>
      </c>
    </row>
    <row r="4" s="1" customFormat="1" ht="34" customHeight="1" spans="1:3">
      <c r="A4" s="10" t="s">
        <v>305</v>
      </c>
      <c r="B4" s="10" t="s">
        <v>164</v>
      </c>
      <c r="C4" s="10" t="s">
        <v>165</v>
      </c>
    </row>
    <row r="5" s="1" customFormat="1" ht="34" customHeight="1" spans="1:3">
      <c r="A5" s="11" t="s">
        <v>310</v>
      </c>
      <c r="B5" s="12" t="s">
        <v>428</v>
      </c>
      <c r="C5" s="13">
        <v>200</v>
      </c>
    </row>
    <row r="6" s="1" customFormat="1" ht="34" customHeight="1" spans="1:3">
      <c r="A6" s="11"/>
      <c r="B6" s="12" t="s">
        <v>429</v>
      </c>
      <c r="C6" s="13">
        <v>649</v>
      </c>
    </row>
    <row r="7" s="1" customFormat="1" ht="34" customHeight="1" spans="1:3">
      <c r="A7" s="11"/>
      <c r="B7" s="12" t="s">
        <v>430</v>
      </c>
      <c r="C7" s="13">
        <v>1200</v>
      </c>
    </row>
    <row r="8" s="1" customFormat="1" ht="34" customHeight="1" spans="1:3">
      <c r="A8" s="11"/>
      <c r="B8" s="12" t="s">
        <v>431</v>
      </c>
      <c r="C8" s="13">
        <v>151</v>
      </c>
    </row>
    <row r="9" s="1" customFormat="1" ht="34" customHeight="1" spans="1:3">
      <c r="A9" s="11"/>
      <c r="B9" s="14" t="s">
        <v>432</v>
      </c>
      <c r="C9" s="15">
        <f>SUM(C5:C8)</f>
        <v>2200</v>
      </c>
    </row>
    <row r="10" s="1" customFormat="1" ht="34" customHeight="1" spans="1:3">
      <c r="A10" s="11" t="s">
        <v>329</v>
      </c>
      <c r="B10" s="12" t="s">
        <v>433</v>
      </c>
      <c r="C10" s="13">
        <v>7000</v>
      </c>
    </row>
    <row r="11" s="1" customFormat="1" ht="34" customHeight="1" spans="1:3">
      <c r="A11" s="11"/>
      <c r="B11" s="12" t="s">
        <v>434</v>
      </c>
      <c r="C11" s="13">
        <v>6100</v>
      </c>
    </row>
    <row r="12" s="1" customFormat="1" ht="34" customHeight="1" spans="1:3">
      <c r="A12" s="11"/>
      <c r="B12" s="12" t="s">
        <v>435</v>
      </c>
      <c r="C12" s="13">
        <v>5000</v>
      </c>
    </row>
    <row r="13" s="1" customFormat="1" ht="34" customHeight="1" spans="1:3">
      <c r="A13" s="11"/>
      <c r="B13" s="12" t="s">
        <v>436</v>
      </c>
      <c r="C13" s="13">
        <v>7000</v>
      </c>
    </row>
    <row r="14" s="1" customFormat="1" ht="34" customHeight="1" spans="1:3">
      <c r="A14" s="11"/>
      <c r="B14" s="12" t="s">
        <v>437</v>
      </c>
      <c r="C14" s="13">
        <v>10000</v>
      </c>
    </row>
    <row r="15" s="1" customFormat="1" ht="34" customHeight="1" spans="1:3">
      <c r="A15" s="11"/>
      <c r="B15" s="12" t="s">
        <v>438</v>
      </c>
      <c r="C15" s="13">
        <v>3900</v>
      </c>
    </row>
    <row r="16" s="1" customFormat="1" ht="34" customHeight="1" spans="1:3">
      <c r="A16" s="11"/>
      <c r="B16" s="12" t="s">
        <v>439</v>
      </c>
      <c r="C16" s="13">
        <v>13000</v>
      </c>
    </row>
    <row r="17" s="1" customFormat="1" ht="34" customHeight="1" spans="1:3">
      <c r="A17" s="11"/>
      <c r="B17" s="12" t="s">
        <v>440</v>
      </c>
      <c r="C17" s="13">
        <v>14000</v>
      </c>
    </row>
    <row r="18" s="1" customFormat="1" ht="34" customHeight="1" spans="1:3">
      <c r="A18" s="11"/>
      <c r="B18" s="14" t="s">
        <v>432</v>
      </c>
      <c r="C18" s="16">
        <f>SUM(C10:C17)</f>
        <v>66000</v>
      </c>
    </row>
    <row r="19" s="1" customFormat="1" ht="34" customHeight="1" spans="1:3">
      <c r="A19" s="17" t="s">
        <v>425</v>
      </c>
      <c r="B19" s="17"/>
      <c r="C19" s="18">
        <f>C18+C9</f>
        <v>68200</v>
      </c>
    </row>
  </sheetData>
  <mergeCells count="4">
    <mergeCell ref="A2:C2"/>
    <mergeCell ref="A19:B19"/>
    <mergeCell ref="A5:A9"/>
    <mergeCell ref="A10:A18"/>
  </mergeCells>
  <printOptions horizontalCentered="1"/>
  <pageMargins left="0.393055555555556" right="0.393055555555556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H29"/>
  <sheetViews>
    <sheetView view="pageBreakPreview" zoomScaleNormal="100" topLeftCell="A9" workbookViewId="0">
      <selection activeCell="A50" sqref="A50"/>
    </sheetView>
  </sheetViews>
  <sheetFormatPr defaultColWidth="9" defaultRowHeight="15" outlineLevelCol="7"/>
  <cols>
    <col min="1" max="1" width="32.375" style="183" customWidth="1"/>
    <col min="2" max="2" width="11.25" style="182" customWidth="1"/>
    <col min="3" max="3" width="11.625" style="182" customWidth="1"/>
    <col min="4" max="4" width="11.875" style="182" customWidth="1"/>
    <col min="5" max="5" width="9" style="184"/>
    <col min="6" max="6" width="12" style="184" customWidth="1"/>
    <col min="7" max="7" width="11.5" style="182" customWidth="1"/>
    <col min="8" max="8" width="10" style="185" customWidth="1"/>
    <col min="9" max="9" width="12.625" style="182"/>
    <col min="10" max="16384" width="9" style="182"/>
  </cols>
  <sheetData>
    <row r="1" ht="15.4" spans="1:8">
      <c r="A1" s="186" t="s">
        <v>57</v>
      </c>
      <c r="B1" s="187"/>
      <c r="C1" s="187"/>
      <c r="D1" s="187"/>
      <c r="E1" s="187"/>
      <c r="F1" s="187"/>
      <c r="G1" s="187"/>
      <c r="H1" s="187"/>
    </row>
    <row r="2" ht="22.7" spans="1:8">
      <c r="A2" s="188" t="s">
        <v>58</v>
      </c>
      <c r="B2" s="188"/>
      <c r="C2" s="188"/>
      <c r="D2" s="188"/>
      <c r="E2" s="188"/>
      <c r="F2" s="188"/>
      <c r="G2" s="188"/>
      <c r="H2" s="188"/>
    </row>
    <row r="3" spans="1:8">
      <c r="A3" s="189"/>
      <c r="B3" s="190"/>
      <c r="C3" s="190"/>
      <c r="D3" s="190"/>
      <c r="E3" s="190"/>
      <c r="F3" s="190"/>
      <c r="G3" s="191" t="s">
        <v>59</v>
      </c>
      <c r="H3" s="191"/>
    </row>
    <row r="4" ht="18.75" customHeight="1" spans="1:8">
      <c r="A4" s="192" t="s">
        <v>60</v>
      </c>
      <c r="B4" s="79" t="s">
        <v>4</v>
      </c>
      <c r="C4" s="193" t="s">
        <v>5</v>
      </c>
      <c r="D4" s="79" t="s">
        <v>61</v>
      </c>
      <c r="E4" s="79" t="s">
        <v>62</v>
      </c>
      <c r="F4" s="79" t="s">
        <v>63</v>
      </c>
      <c r="G4" s="79" t="s">
        <v>64</v>
      </c>
      <c r="H4" s="194" t="s">
        <v>65</v>
      </c>
    </row>
    <row r="5" ht="18.75" customHeight="1" spans="1:8">
      <c r="A5" s="192"/>
      <c r="B5" s="79"/>
      <c r="C5" s="195"/>
      <c r="D5" s="79"/>
      <c r="E5" s="79"/>
      <c r="F5" s="79"/>
      <c r="G5" s="79"/>
      <c r="H5" s="196"/>
    </row>
    <row r="6" s="182" customFormat="1" ht="19" customHeight="1" spans="1:8">
      <c r="A6" s="197" t="s">
        <v>66</v>
      </c>
      <c r="B6" s="198">
        <v>516017</v>
      </c>
      <c r="C6" s="198">
        <v>425397</v>
      </c>
      <c r="D6" s="198">
        <v>425397</v>
      </c>
      <c r="E6" s="199">
        <f>D6/B6*100</f>
        <v>82.44</v>
      </c>
      <c r="F6" s="199">
        <v>100</v>
      </c>
      <c r="G6" s="198">
        <v>477889</v>
      </c>
      <c r="H6" s="199">
        <f>(D6-G6)/G6*100</f>
        <v>-10.98</v>
      </c>
    </row>
    <row r="7" ht="19" customHeight="1" spans="1:8">
      <c r="A7" s="200" t="s">
        <v>67</v>
      </c>
      <c r="B7" s="201">
        <v>86.16</v>
      </c>
      <c r="C7" s="201">
        <v>87.22</v>
      </c>
      <c r="D7" s="201">
        <v>87.22</v>
      </c>
      <c r="E7" s="199">
        <f>D7/B7*100</f>
        <v>101.23</v>
      </c>
      <c r="F7" s="199"/>
      <c r="G7" s="202">
        <v>84.58</v>
      </c>
      <c r="H7" s="199"/>
    </row>
    <row r="8" ht="19" customHeight="1" spans="1:8">
      <c r="A8" s="200" t="s">
        <v>68</v>
      </c>
      <c r="B8" s="198">
        <v>444600</v>
      </c>
      <c r="C8" s="198">
        <v>371033</v>
      </c>
      <c r="D8" s="198">
        <v>371033</v>
      </c>
      <c r="E8" s="199">
        <f>D8/B8*100</f>
        <v>83.45</v>
      </c>
      <c r="F8" s="199">
        <v>100</v>
      </c>
      <c r="G8" s="198">
        <v>404222</v>
      </c>
      <c r="H8" s="199">
        <f t="shared" ref="H6:H37" si="0">(D8-G8)/G8*100</f>
        <v>-8.21</v>
      </c>
    </row>
    <row r="9" ht="19" customHeight="1" spans="1:8">
      <c r="A9" s="200" t="s">
        <v>69</v>
      </c>
      <c r="B9" s="203">
        <v>123093</v>
      </c>
      <c r="C9" s="203">
        <v>124689</v>
      </c>
      <c r="D9" s="203">
        <v>124689</v>
      </c>
      <c r="E9" s="199">
        <f>D9/B9*100</f>
        <v>101.3</v>
      </c>
      <c r="F9" s="199">
        <v>100</v>
      </c>
      <c r="G9" s="198">
        <v>109609</v>
      </c>
      <c r="H9" s="199">
        <f t="shared" si="0"/>
        <v>13.76</v>
      </c>
    </row>
    <row r="10" ht="19" customHeight="1" spans="1:8">
      <c r="A10" s="200" t="s">
        <v>70</v>
      </c>
      <c r="B10" s="204">
        <v>36320</v>
      </c>
      <c r="C10" s="204">
        <v>22463</v>
      </c>
      <c r="D10" s="198">
        <v>22463</v>
      </c>
      <c r="E10" s="199">
        <f t="shared" ref="E10:E37" si="1">D10/B10*100</f>
        <v>61.85</v>
      </c>
      <c r="F10" s="199">
        <v>100</v>
      </c>
      <c r="G10" s="203">
        <v>33018</v>
      </c>
      <c r="H10" s="199">
        <f t="shared" si="0"/>
        <v>-31.97</v>
      </c>
    </row>
    <row r="11" ht="19" customHeight="1" spans="1:8">
      <c r="A11" s="200" t="s">
        <v>71</v>
      </c>
      <c r="B11" s="204">
        <v>13249</v>
      </c>
      <c r="C11" s="204">
        <v>16077</v>
      </c>
      <c r="D11" s="198">
        <v>16077</v>
      </c>
      <c r="E11" s="199">
        <f t="shared" si="1"/>
        <v>121.35</v>
      </c>
      <c r="F11" s="199">
        <v>100</v>
      </c>
      <c r="G11" s="203">
        <v>12044</v>
      </c>
      <c r="H11" s="199">
        <f t="shared" si="0"/>
        <v>33.49</v>
      </c>
    </row>
    <row r="12" ht="19" customHeight="1" spans="1:8">
      <c r="A12" s="200" t="s">
        <v>72</v>
      </c>
      <c r="B12" s="204">
        <v>2</v>
      </c>
      <c r="C12" s="204">
        <v>11</v>
      </c>
      <c r="D12" s="198">
        <v>11</v>
      </c>
      <c r="E12" s="199">
        <f t="shared" si="1"/>
        <v>550</v>
      </c>
      <c r="F12" s="199">
        <v>100</v>
      </c>
      <c r="G12" s="203">
        <v>2</v>
      </c>
      <c r="H12" s="199">
        <f t="shared" si="0"/>
        <v>450</v>
      </c>
    </row>
    <row r="13" ht="19" customHeight="1" spans="1:8">
      <c r="A13" s="200" t="s">
        <v>73</v>
      </c>
      <c r="B13" s="204">
        <v>24718</v>
      </c>
      <c r="C13" s="204">
        <v>19881</v>
      </c>
      <c r="D13" s="198">
        <v>19881</v>
      </c>
      <c r="E13" s="199">
        <f t="shared" si="1"/>
        <v>80.43</v>
      </c>
      <c r="F13" s="199">
        <v>100</v>
      </c>
      <c r="G13" s="203">
        <v>22471</v>
      </c>
      <c r="H13" s="199">
        <f t="shared" si="0"/>
        <v>-11.53</v>
      </c>
    </row>
    <row r="14" ht="19" customHeight="1" spans="1:8">
      <c r="A14" s="200" t="s">
        <v>74</v>
      </c>
      <c r="B14" s="204">
        <v>21308</v>
      </c>
      <c r="C14" s="204">
        <v>19306</v>
      </c>
      <c r="D14" s="198">
        <v>19306</v>
      </c>
      <c r="E14" s="199">
        <f t="shared" si="1"/>
        <v>90.6</v>
      </c>
      <c r="F14" s="199">
        <v>100</v>
      </c>
      <c r="G14" s="203">
        <v>19371</v>
      </c>
      <c r="H14" s="199">
        <f t="shared" si="0"/>
        <v>-0.34</v>
      </c>
    </row>
    <row r="15" ht="19" customHeight="1" spans="1:8">
      <c r="A15" s="200" t="s">
        <v>75</v>
      </c>
      <c r="B15" s="204">
        <v>9057</v>
      </c>
      <c r="C15" s="204">
        <v>17708</v>
      </c>
      <c r="D15" s="198">
        <v>17708</v>
      </c>
      <c r="E15" s="199">
        <f t="shared" si="1"/>
        <v>195.52</v>
      </c>
      <c r="F15" s="199">
        <v>100</v>
      </c>
      <c r="G15" s="203">
        <v>8234</v>
      </c>
      <c r="H15" s="199">
        <f t="shared" si="0"/>
        <v>115.06</v>
      </c>
    </row>
    <row r="16" ht="19" customHeight="1" spans="1:8">
      <c r="A16" s="200" t="s">
        <v>76</v>
      </c>
      <c r="B16" s="204">
        <v>12861</v>
      </c>
      <c r="C16" s="204">
        <v>11021</v>
      </c>
      <c r="D16" s="198">
        <v>11021</v>
      </c>
      <c r="E16" s="199">
        <f t="shared" si="1"/>
        <v>85.69</v>
      </c>
      <c r="F16" s="199">
        <v>100</v>
      </c>
      <c r="G16" s="203">
        <v>11692</v>
      </c>
      <c r="H16" s="199">
        <f t="shared" si="0"/>
        <v>-5.74</v>
      </c>
    </row>
    <row r="17" ht="19" customHeight="1" spans="1:8">
      <c r="A17" s="200" t="s">
        <v>77</v>
      </c>
      <c r="B17" s="204">
        <v>108333</v>
      </c>
      <c r="C17" s="204">
        <v>77497</v>
      </c>
      <c r="D17" s="198">
        <v>77497</v>
      </c>
      <c r="E17" s="199">
        <f t="shared" si="1"/>
        <v>71.54</v>
      </c>
      <c r="F17" s="199">
        <v>100</v>
      </c>
      <c r="G17" s="203">
        <v>100523</v>
      </c>
      <c r="H17" s="199">
        <f t="shared" si="0"/>
        <v>-22.91</v>
      </c>
    </row>
    <row r="18" ht="19" customHeight="1" spans="1:8">
      <c r="A18" s="200" t="s">
        <v>78</v>
      </c>
      <c r="B18" s="204">
        <v>3046</v>
      </c>
      <c r="C18" s="204">
        <v>239</v>
      </c>
      <c r="D18" s="198">
        <v>239</v>
      </c>
      <c r="E18" s="199">
        <f t="shared" si="1"/>
        <v>7.85</v>
      </c>
      <c r="F18" s="199">
        <v>100</v>
      </c>
      <c r="G18" s="203">
        <v>2769</v>
      </c>
      <c r="H18" s="199">
        <f t="shared" si="0"/>
        <v>-91.37</v>
      </c>
    </row>
    <row r="19" ht="19" customHeight="1" spans="1:8">
      <c r="A19" s="200" t="s">
        <v>79</v>
      </c>
      <c r="B19" s="204">
        <v>92521</v>
      </c>
      <c r="C19" s="204">
        <v>62013</v>
      </c>
      <c r="D19" s="198">
        <v>62013</v>
      </c>
      <c r="E19" s="199">
        <f t="shared" si="1"/>
        <v>67.03</v>
      </c>
      <c r="F19" s="199">
        <v>100</v>
      </c>
      <c r="G19" s="203">
        <v>84110</v>
      </c>
      <c r="H19" s="199">
        <f t="shared" si="0"/>
        <v>-26.27</v>
      </c>
    </row>
    <row r="20" ht="19" customHeight="1" spans="1:8">
      <c r="A20" s="200" t="s">
        <v>80</v>
      </c>
      <c r="B20" s="204">
        <v>92</v>
      </c>
      <c r="C20" s="204">
        <v>128</v>
      </c>
      <c r="D20" s="204">
        <v>128</v>
      </c>
      <c r="E20" s="199">
        <f t="shared" si="1"/>
        <v>139.13</v>
      </c>
      <c r="F20" s="199">
        <v>100</v>
      </c>
      <c r="G20" s="203">
        <v>379</v>
      </c>
      <c r="H20" s="199">
        <f t="shared" si="0"/>
        <v>-66.23</v>
      </c>
    </row>
    <row r="21" ht="19" customHeight="1" spans="1:8">
      <c r="A21" s="200" t="s">
        <v>81</v>
      </c>
      <c r="B21" s="204">
        <v>71417</v>
      </c>
      <c r="C21" s="204">
        <v>54364</v>
      </c>
      <c r="D21" s="204">
        <v>54364</v>
      </c>
      <c r="E21" s="199">
        <f t="shared" si="1"/>
        <v>76.12</v>
      </c>
      <c r="F21" s="199">
        <v>100</v>
      </c>
      <c r="G21" s="198">
        <v>73667</v>
      </c>
      <c r="H21" s="199">
        <f t="shared" si="0"/>
        <v>-26.2</v>
      </c>
    </row>
    <row r="22" ht="19" customHeight="1" spans="1:8">
      <c r="A22" s="205" t="s">
        <v>82</v>
      </c>
      <c r="B22" s="204">
        <v>18459</v>
      </c>
      <c r="C22" s="204">
        <v>15261</v>
      </c>
      <c r="D22" s="198">
        <v>15261</v>
      </c>
      <c r="E22" s="199">
        <f t="shared" si="1"/>
        <v>82.68</v>
      </c>
      <c r="F22" s="199">
        <v>100</v>
      </c>
      <c r="G22" s="198">
        <v>17053</v>
      </c>
      <c r="H22" s="199">
        <f t="shared" si="0"/>
        <v>-10.51</v>
      </c>
    </row>
    <row r="23" ht="19" customHeight="1" spans="1:8">
      <c r="A23" s="205" t="s">
        <v>83</v>
      </c>
      <c r="B23" s="204">
        <v>2010</v>
      </c>
      <c r="C23" s="204">
        <v>1594</v>
      </c>
      <c r="D23" s="198">
        <v>1594</v>
      </c>
      <c r="E23" s="199">
        <f t="shared" si="1"/>
        <v>79.3</v>
      </c>
      <c r="F23" s="199">
        <v>100</v>
      </c>
      <c r="G23" s="198">
        <v>3055</v>
      </c>
      <c r="H23" s="199">
        <f t="shared" si="0"/>
        <v>-47.82</v>
      </c>
    </row>
    <row r="24" ht="19" customHeight="1" spans="1:8">
      <c r="A24" s="205" t="s">
        <v>84</v>
      </c>
      <c r="B24" s="204">
        <v>262</v>
      </c>
      <c r="C24" s="204">
        <v>1101</v>
      </c>
      <c r="D24" s="198">
        <v>1101</v>
      </c>
      <c r="E24" s="199">
        <f t="shared" si="1"/>
        <v>420.23</v>
      </c>
      <c r="F24" s="199">
        <v>100</v>
      </c>
      <c r="G24" s="198">
        <v>523</v>
      </c>
      <c r="H24" s="199">
        <f t="shared" si="0"/>
        <v>110.52</v>
      </c>
    </row>
    <row r="25" ht="19" customHeight="1" spans="1:8">
      <c r="A25" s="205" t="s">
        <v>85</v>
      </c>
      <c r="B25" s="204">
        <v>0</v>
      </c>
      <c r="C25" s="204">
        <v>33509</v>
      </c>
      <c r="D25" s="198">
        <v>33509</v>
      </c>
      <c r="E25" s="199"/>
      <c r="F25" s="199"/>
      <c r="G25" s="198"/>
      <c r="H25" s="199"/>
    </row>
    <row r="26" ht="19" customHeight="1" spans="1:8">
      <c r="A26" s="205" t="s">
        <v>86</v>
      </c>
      <c r="B26" s="204">
        <v>50686</v>
      </c>
      <c r="C26" s="204">
        <v>2887</v>
      </c>
      <c r="D26" s="198">
        <v>2887</v>
      </c>
      <c r="E26" s="199">
        <f t="shared" si="1"/>
        <v>5.7</v>
      </c>
      <c r="F26" s="199">
        <v>100</v>
      </c>
      <c r="G26" s="198">
        <v>52440</v>
      </c>
      <c r="H26" s="199">
        <f t="shared" si="0"/>
        <v>-94.49</v>
      </c>
    </row>
    <row r="27" ht="19" customHeight="1" spans="1:8">
      <c r="A27" s="205" t="s">
        <v>87</v>
      </c>
      <c r="B27" s="204"/>
      <c r="C27" s="204">
        <v>12</v>
      </c>
      <c r="D27" s="198">
        <v>12</v>
      </c>
      <c r="E27" s="199"/>
      <c r="F27" s="199">
        <v>100</v>
      </c>
      <c r="G27" s="198">
        <v>596</v>
      </c>
      <c r="H27" s="199">
        <f t="shared" si="0"/>
        <v>-97.99</v>
      </c>
    </row>
    <row r="29" spans="2:4">
      <c r="B29" s="206"/>
      <c r="C29" s="206"/>
      <c r="D29" s="206"/>
    </row>
  </sheetData>
  <mergeCells count="10">
    <mergeCell ref="A2:H2"/>
    <mergeCell ref="G3:H3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314583333333333" right="0.314583333333333" top="0.649305555555556" bottom="0.393055555555556" header="0.511805555555556" footer="0.511805555555556"/>
  <pageSetup paperSize="9" scale="83" firstPageNumber="0" fitToHeight="0" orientation="portrait" useFirstPageNumber="1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K193"/>
  <sheetViews>
    <sheetView view="pageBreakPreview" zoomScaleNormal="100" workbookViewId="0">
      <selection activeCell="E15" sqref="E15"/>
    </sheetView>
  </sheetViews>
  <sheetFormatPr defaultColWidth="9" defaultRowHeight="12.4"/>
  <cols>
    <col min="1" max="1" width="23.375" style="103" customWidth="1"/>
    <col min="2" max="2" width="9.875" style="103" customWidth="1"/>
    <col min="3" max="4" width="9.875" style="146" customWidth="1"/>
    <col min="5" max="5" width="12.375" style="103" customWidth="1"/>
    <col min="6" max="6" width="8.875" style="103" customWidth="1"/>
    <col min="7" max="7" width="11.5" style="103" customWidth="1"/>
    <col min="8" max="8" width="9.875" style="103" customWidth="1"/>
    <col min="9" max="9" width="11.25" style="147" customWidth="1"/>
    <col min="10" max="10" width="11.625" style="103" customWidth="1"/>
    <col min="11" max="13" width="9" style="103"/>
    <col min="14" max="14" width="26.25" style="103" customWidth="1"/>
    <col min="15" max="16384" width="9" style="103"/>
  </cols>
  <sheetData>
    <row r="1" ht="20" customHeight="1" spans="1:11">
      <c r="A1" s="64" t="s">
        <v>88</v>
      </c>
      <c r="B1" s="148"/>
      <c r="C1" s="149"/>
      <c r="D1" s="149"/>
      <c r="E1" s="150"/>
      <c r="F1" s="150"/>
      <c r="G1" s="150"/>
      <c r="H1" s="150"/>
      <c r="I1" s="174"/>
      <c r="J1" s="150"/>
      <c r="K1" s="175"/>
    </row>
    <row r="2" ht="23" customHeight="1" spans="1:11">
      <c r="A2" s="151" t="s">
        <v>89</v>
      </c>
      <c r="B2" s="151"/>
      <c r="C2" s="152"/>
      <c r="D2" s="152"/>
      <c r="E2" s="151"/>
      <c r="F2" s="151"/>
      <c r="G2" s="151"/>
      <c r="H2" s="151"/>
      <c r="I2" s="151"/>
      <c r="J2" s="151"/>
      <c r="K2" s="175"/>
    </row>
    <row r="3" ht="15" customHeight="1" spans="1:11">
      <c r="A3" s="153"/>
      <c r="B3" s="153"/>
      <c r="C3" s="154"/>
      <c r="D3" s="154"/>
      <c r="E3" s="153"/>
      <c r="F3" s="153"/>
      <c r="G3" s="153"/>
      <c r="H3" s="153"/>
      <c r="I3" s="176" t="s">
        <v>90</v>
      </c>
      <c r="J3" s="176"/>
      <c r="K3" s="175"/>
    </row>
    <row r="4" ht="31" customHeight="1" spans="1:11">
      <c r="A4" s="155" t="s">
        <v>91</v>
      </c>
      <c r="B4" s="79" t="s">
        <v>4</v>
      </c>
      <c r="C4" s="79"/>
      <c r="D4" s="79"/>
      <c r="E4" s="156" t="s">
        <v>5</v>
      </c>
      <c r="F4" s="80" t="s">
        <v>61</v>
      </c>
      <c r="G4" s="80" t="s">
        <v>62</v>
      </c>
      <c r="H4" s="80" t="s">
        <v>92</v>
      </c>
      <c r="I4" s="80" t="s">
        <v>64</v>
      </c>
      <c r="J4" s="80" t="s">
        <v>93</v>
      </c>
      <c r="K4" s="175"/>
    </row>
    <row r="5" ht="26" customHeight="1" spans="1:11">
      <c r="A5" s="157"/>
      <c r="B5" s="79" t="s">
        <v>94</v>
      </c>
      <c r="C5" s="79" t="s">
        <v>95</v>
      </c>
      <c r="D5" s="79" t="s">
        <v>96</v>
      </c>
      <c r="E5" s="158"/>
      <c r="F5" s="159"/>
      <c r="G5" s="159"/>
      <c r="H5" s="159"/>
      <c r="I5" s="177"/>
      <c r="J5" s="177"/>
      <c r="K5" s="175"/>
    </row>
    <row r="6" ht="38" customHeight="1" spans="1:11">
      <c r="A6" s="160" t="s">
        <v>97</v>
      </c>
      <c r="B6" s="161">
        <f>SUM(B7:B19)</f>
        <v>421301</v>
      </c>
      <c r="C6" s="161">
        <f>SUM(C7:C19)</f>
        <v>373301</v>
      </c>
      <c r="D6" s="161">
        <f>SUM(D7:D19)</f>
        <v>48000</v>
      </c>
      <c r="E6" s="162">
        <v>559464</v>
      </c>
      <c r="F6" s="162">
        <v>519873</v>
      </c>
      <c r="G6" s="163">
        <f>F6/B6*100</f>
        <v>123.4</v>
      </c>
      <c r="H6" s="164">
        <f t="shared" ref="H6:H12" si="0">F6/E6*100</f>
        <v>92.92</v>
      </c>
      <c r="I6" s="162">
        <v>546432</v>
      </c>
      <c r="J6" s="178">
        <f>(F6/I6-1)*100</f>
        <v>-4.86</v>
      </c>
      <c r="K6" s="175"/>
    </row>
    <row r="7" ht="38" customHeight="1" spans="1:11">
      <c r="A7" s="165" t="s">
        <v>98</v>
      </c>
      <c r="B7" s="166">
        <f>C7+D7</f>
        <v>85400</v>
      </c>
      <c r="C7" s="167">
        <v>77049</v>
      </c>
      <c r="D7" s="167">
        <v>8351</v>
      </c>
      <c r="E7" s="58">
        <v>52318</v>
      </c>
      <c r="F7" s="58">
        <v>49850</v>
      </c>
      <c r="G7" s="168">
        <f t="shared" ref="G7:G19" si="1">F7/B7*100</f>
        <v>58.37</v>
      </c>
      <c r="H7" s="169">
        <f t="shared" si="0"/>
        <v>95.28</v>
      </c>
      <c r="I7" s="58">
        <v>56339</v>
      </c>
      <c r="J7" s="179">
        <f>(F7/I7-1)*100</f>
        <v>-11.52</v>
      </c>
      <c r="K7" s="175"/>
    </row>
    <row r="8" ht="38" customHeight="1" spans="1:11">
      <c r="A8" s="165" t="s">
        <v>99</v>
      </c>
      <c r="B8" s="166">
        <f t="shared" ref="B8:B19" si="2">C8+D8</f>
        <v>5675</v>
      </c>
      <c r="C8" s="167">
        <v>4640</v>
      </c>
      <c r="D8" s="167">
        <v>1035</v>
      </c>
      <c r="E8" s="58">
        <v>5732</v>
      </c>
      <c r="F8" s="58">
        <v>5705</v>
      </c>
      <c r="G8" s="168">
        <f t="shared" si="1"/>
        <v>100.53</v>
      </c>
      <c r="H8" s="169">
        <f t="shared" si="0"/>
        <v>99.53</v>
      </c>
      <c r="I8" s="58">
        <v>6218</v>
      </c>
      <c r="J8" s="179">
        <f t="shared" ref="J8:J19" si="3">(F8/I8-1)*100</f>
        <v>-8.25</v>
      </c>
      <c r="K8" s="175"/>
    </row>
    <row r="9" ht="38" customHeight="1" spans="1:11">
      <c r="A9" s="165" t="s">
        <v>100</v>
      </c>
      <c r="B9" s="166">
        <f t="shared" si="2"/>
        <v>59345</v>
      </c>
      <c r="C9" s="167">
        <v>55438</v>
      </c>
      <c r="D9" s="167">
        <v>3907</v>
      </c>
      <c r="E9" s="58">
        <v>76450</v>
      </c>
      <c r="F9" s="58">
        <v>65514</v>
      </c>
      <c r="G9" s="168">
        <f t="shared" si="1"/>
        <v>110.4</v>
      </c>
      <c r="H9" s="169">
        <f t="shared" si="0"/>
        <v>85.7</v>
      </c>
      <c r="I9" s="58">
        <v>58633</v>
      </c>
      <c r="J9" s="179">
        <f t="shared" si="3"/>
        <v>11.74</v>
      </c>
      <c r="K9" s="175"/>
    </row>
    <row r="10" ht="38" customHeight="1" spans="1:11">
      <c r="A10" s="165" t="s">
        <v>101</v>
      </c>
      <c r="B10" s="166">
        <f t="shared" si="2"/>
        <v>36109</v>
      </c>
      <c r="C10" s="167">
        <v>31798</v>
      </c>
      <c r="D10" s="167">
        <v>4311</v>
      </c>
      <c r="E10" s="58">
        <v>60631</v>
      </c>
      <c r="F10" s="58">
        <v>48620</v>
      </c>
      <c r="G10" s="168">
        <f t="shared" si="1"/>
        <v>134.65</v>
      </c>
      <c r="H10" s="169">
        <f t="shared" si="0"/>
        <v>80.19</v>
      </c>
      <c r="I10" s="58">
        <v>44682</v>
      </c>
      <c r="J10" s="179">
        <f t="shared" si="3"/>
        <v>8.81</v>
      </c>
      <c r="K10" s="175"/>
    </row>
    <row r="11" ht="38" customHeight="1" spans="1:11">
      <c r="A11" s="165" t="s">
        <v>102</v>
      </c>
      <c r="B11" s="166">
        <f t="shared" si="2"/>
        <v>1468</v>
      </c>
      <c r="C11" s="167">
        <v>578</v>
      </c>
      <c r="D11" s="167">
        <v>890</v>
      </c>
      <c r="E11" s="58">
        <v>975</v>
      </c>
      <c r="F11" s="58">
        <v>858</v>
      </c>
      <c r="G11" s="168">
        <f t="shared" si="1"/>
        <v>58.45</v>
      </c>
      <c r="H11" s="169">
        <f t="shared" si="0"/>
        <v>88</v>
      </c>
      <c r="I11" s="58">
        <v>1111</v>
      </c>
      <c r="J11" s="179">
        <f t="shared" si="3"/>
        <v>-22.77</v>
      </c>
      <c r="K11" s="175"/>
    </row>
    <row r="12" ht="38" customHeight="1" spans="1:11">
      <c r="A12" s="165" t="s">
        <v>103</v>
      </c>
      <c r="B12" s="166">
        <f t="shared" si="2"/>
        <v>28795</v>
      </c>
      <c r="C12" s="167">
        <v>23310</v>
      </c>
      <c r="D12" s="167">
        <v>5485</v>
      </c>
      <c r="E12" s="58">
        <v>30550</v>
      </c>
      <c r="F12" s="58">
        <v>24689</v>
      </c>
      <c r="G12" s="168">
        <f t="shared" si="1"/>
        <v>85.74</v>
      </c>
      <c r="H12" s="169">
        <f t="shared" si="0"/>
        <v>80.82</v>
      </c>
      <c r="I12" s="58">
        <v>24694</v>
      </c>
      <c r="J12" s="179">
        <f t="shared" si="3"/>
        <v>-0.02</v>
      </c>
      <c r="K12" s="175"/>
    </row>
    <row r="13" ht="38" customHeight="1" spans="1:11">
      <c r="A13" s="165" t="s">
        <v>104</v>
      </c>
      <c r="B13" s="166">
        <f t="shared" si="2"/>
        <v>11193</v>
      </c>
      <c r="C13" s="167">
        <v>9093</v>
      </c>
      <c r="D13" s="167">
        <v>2100</v>
      </c>
      <c r="E13" s="58">
        <v>14967</v>
      </c>
      <c r="F13" s="58">
        <v>14635</v>
      </c>
      <c r="G13" s="168">
        <f t="shared" si="1"/>
        <v>130.75</v>
      </c>
      <c r="H13" s="169">
        <f t="shared" ref="H6:H19" si="4">F13/E13*100</f>
        <v>97.78</v>
      </c>
      <c r="I13" s="58">
        <v>18907</v>
      </c>
      <c r="J13" s="179">
        <f t="shared" si="3"/>
        <v>-22.59</v>
      </c>
      <c r="K13" s="175"/>
    </row>
    <row r="14" ht="38" customHeight="1" spans="1:11">
      <c r="A14" s="165" t="s">
        <v>105</v>
      </c>
      <c r="B14" s="166">
        <f t="shared" si="2"/>
        <v>7548</v>
      </c>
      <c r="C14" s="167">
        <v>3402</v>
      </c>
      <c r="D14" s="167">
        <v>4146</v>
      </c>
      <c r="E14" s="58">
        <v>2787</v>
      </c>
      <c r="F14" s="58">
        <v>1557</v>
      </c>
      <c r="G14" s="168">
        <f t="shared" si="1"/>
        <v>20.63</v>
      </c>
      <c r="H14" s="169">
        <f t="shared" si="4"/>
        <v>55.87</v>
      </c>
      <c r="I14" s="58">
        <v>3178</v>
      </c>
      <c r="J14" s="179">
        <f t="shared" si="3"/>
        <v>-51.01</v>
      </c>
      <c r="K14" s="175"/>
    </row>
    <row r="15" ht="38" customHeight="1" spans="1:11">
      <c r="A15" s="165" t="s">
        <v>106</v>
      </c>
      <c r="B15" s="166">
        <f t="shared" si="2"/>
        <v>131980</v>
      </c>
      <c r="C15" s="167">
        <v>127472</v>
      </c>
      <c r="D15" s="167">
        <v>4508</v>
      </c>
      <c r="E15" s="58">
        <v>253681</v>
      </c>
      <c r="F15" s="58">
        <v>252408</v>
      </c>
      <c r="G15" s="168">
        <f t="shared" si="1"/>
        <v>191.25</v>
      </c>
      <c r="H15" s="169">
        <f t="shared" si="4"/>
        <v>99.5</v>
      </c>
      <c r="I15" s="58">
        <v>286875</v>
      </c>
      <c r="J15" s="179">
        <f t="shared" si="3"/>
        <v>-12.01</v>
      </c>
      <c r="K15" s="175"/>
    </row>
    <row r="16" ht="38" customHeight="1" spans="1:11">
      <c r="A16" s="165" t="s">
        <v>107</v>
      </c>
      <c r="B16" s="166">
        <f t="shared" si="2"/>
        <v>15053</v>
      </c>
      <c r="C16" s="167">
        <v>10256</v>
      </c>
      <c r="D16" s="167">
        <v>4797</v>
      </c>
      <c r="E16" s="58">
        <v>11911</v>
      </c>
      <c r="F16" s="58">
        <v>11038</v>
      </c>
      <c r="G16" s="168">
        <f t="shared" si="1"/>
        <v>73.33</v>
      </c>
      <c r="H16" s="169">
        <f t="shared" si="4"/>
        <v>92.67</v>
      </c>
      <c r="I16" s="58">
        <v>19731</v>
      </c>
      <c r="J16" s="179">
        <f t="shared" si="3"/>
        <v>-44.06</v>
      </c>
      <c r="K16" s="175"/>
    </row>
    <row r="17" ht="38" customHeight="1" spans="1:11">
      <c r="A17" s="165" t="s">
        <v>108</v>
      </c>
      <c r="B17" s="166">
        <f t="shared" si="2"/>
        <v>5696</v>
      </c>
      <c r="C17" s="167">
        <v>2794</v>
      </c>
      <c r="D17" s="167">
        <v>2902</v>
      </c>
      <c r="E17" s="58">
        <v>4247</v>
      </c>
      <c r="F17" s="58">
        <v>4119</v>
      </c>
      <c r="G17" s="168">
        <f t="shared" si="1"/>
        <v>72.31</v>
      </c>
      <c r="H17" s="169">
        <f t="shared" si="4"/>
        <v>96.99</v>
      </c>
      <c r="I17" s="58">
        <v>2801</v>
      </c>
      <c r="J17" s="179">
        <f t="shared" si="3"/>
        <v>47.05</v>
      </c>
      <c r="K17" s="175"/>
    </row>
    <row r="18" ht="38" customHeight="1" spans="1:11">
      <c r="A18" s="165" t="s">
        <v>109</v>
      </c>
      <c r="B18" s="166">
        <f t="shared" si="2"/>
        <v>5801</v>
      </c>
      <c r="C18" s="167">
        <v>2029</v>
      </c>
      <c r="D18" s="167">
        <v>3772</v>
      </c>
      <c r="E18" s="58">
        <v>3540</v>
      </c>
      <c r="F18" s="58">
        <v>3010</v>
      </c>
      <c r="G18" s="168">
        <f t="shared" si="1"/>
        <v>51.89</v>
      </c>
      <c r="H18" s="169">
        <f t="shared" si="4"/>
        <v>85.03</v>
      </c>
      <c r="I18" s="58">
        <v>3018</v>
      </c>
      <c r="J18" s="179">
        <f t="shared" si="3"/>
        <v>-0.27</v>
      </c>
      <c r="K18" s="175"/>
    </row>
    <row r="19" ht="38" customHeight="1" spans="1:11">
      <c r="A19" s="165" t="s">
        <v>110</v>
      </c>
      <c r="B19" s="166">
        <f t="shared" si="2"/>
        <v>27238</v>
      </c>
      <c r="C19" s="167">
        <v>25442</v>
      </c>
      <c r="D19" s="167">
        <v>1796</v>
      </c>
      <c r="E19" s="58">
        <v>41675</v>
      </c>
      <c r="F19" s="58">
        <v>37870</v>
      </c>
      <c r="G19" s="168">
        <f t="shared" si="1"/>
        <v>139.03</v>
      </c>
      <c r="H19" s="169">
        <f t="shared" si="4"/>
        <v>90.87</v>
      </c>
      <c r="I19" s="58">
        <v>20245</v>
      </c>
      <c r="J19" s="179">
        <f t="shared" si="3"/>
        <v>87.06</v>
      </c>
      <c r="K19" s="175"/>
    </row>
    <row r="20" ht="31" customHeight="1" spans="1:10">
      <c r="A20" s="170"/>
      <c r="B20" s="170"/>
      <c r="C20" s="171"/>
      <c r="D20" s="171"/>
      <c r="E20" s="170"/>
      <c r="F20" s="170"/>
      <c r="G20" s="170"/>
      <c r="H20" s="170"/>
      <c r="I20" s="170"/>
      <c r="J20" s="170"/>
    </row>
    <row r="21" ht="30.75" customHeight="1" spans="5:10">
      <c r="E21" s="172"/>
      <c r="F21" s="172"/>
      <c r="G21" s="172"/>
      <c r="H21" s="172"/>
      <c r="I21" s="180"/>
      <c r="J21" s="181"/>
    </row>
    <row r="22" ht="30.75" customHeight="1" spans="5:10">
      <c r="E22" s="173"/>
      <c r="F22" s="173"/>
      <c r="G22" s="173"/>
      <c r="H22" s="172"/>
      <c r="I22" s="180"/>
      <c r="J22" s="181"/>
    </row>
    <row r="23" ht="30.75" customHeight="1" spans="5:10">
      <c r="E23" s="172"/>
      <c r="F23" s="172"/>
      <c r="G23" s="172"/>
      <c r="H23" s="172"/>
      <c r="I23" s="180"/>
      <c r="J23" s="172"/>
    </row>
    <row r="24" ht="30.75" customHeight="1" spans="5:10">
      <c r="E24" s="172"/>
      <c r="F24" s="172"/>
      <c r="G24" s="172"/>
      <c r="H24" s="172"/>
      <c r="I24" s="180"/>
      <c r="J24" s="172"/>
    </row>
    <row r="25" ht="30.75" customHeight="1" spans="5:10">
      <c r="E25" s="172"/>
      <c r="F25" s="172"/>
      <c r="G25" s="172"/>
      <c r="H25" s="172"/>
      <c r="I25" s="180"/>
      <c r="J25" s="172"/>
    </row>
    <row r="26" ht="30.75" customHeight="1" spans="5:10">
      <c r="E26" s="172"/>
      <c r="F26" s="172"/>
      <c r="G26" s="172"/>
      <c r="H26" s="172"/>
      <c r="I26" s="180"/>
      <c r="J26" s="172"/>
    </row>
    <row r="27" ht="30.75" customHeight="1" spans="5:10">
      <c r="E27" s="172"/>
      <c r="F27" s="172"/>
      <c r="G27" s="172"/>
      <c r="H27" s="172"/>
      <c r="I27" s="180"/>
      <c r="J27" s="172"/>
    </row>
    <row r="28" ht="30.75" customHeight="1" spans="5:10">
      <c r="E28" s="172"/>
      <c r="F28" s="172"/>
      <c r="G28" s="172"/>
      <c r="H28" s="172"/>
      <c r="I28" s="180"/>
      <c r="J28" s="172"/>
    </row>
    <row r="29" ht="30.75" customHeight="1" spans="5:10">
      <c r="E29" s="172"/>
      <c r="F29" s="172"/>
      <c r="G29" s="172"/>
      <c r="H29" s="172"/>
      <c r="I29" s="180"/>
      <c r="J29" s="172"/>
    </row>
    <row r="30" ht="30.75" customHeight="1" spans="5:10">
      <c r="E30" s="172"/>
      <c r="F30" s="172"/>
      <c r="G30" s="172"/>
      <c r="H30" s="172"/>
      <c r="I30" s="180"/>
      <c r="J30" s="172"/>
    </row>
    <row r="31" ht="30.75" customHeight="1" spans="5:10">
      <c r="E31" s="172"/>
      <c r="F31" s="172"/>
      <c r="G31" s="172"/>
      <c r="H31" s="172"/>
      <c r="I31" s="180"/>
      <c r="J31" s="172"/>
    </row>
    <row r="32" ht="30.75" customHeight="1" spans="5:10">
      <c r="E32" s="172"/>
      <c r="F32" s="172"/>
      <c r="G32" s="172"/>
      <c r="H32" s="172"/>
      <c r="I32" s="180"/>
      <c r="J32" s="172"/>
    </row>
    <row r="33" ht="30.75" customHeight="1" spans="5:10">
      <c r="E33" s="172"/>
      <c r="F33" s="172"/>
      <c r="G33" s="172"/>
      <c r="H33" s="172"/>
      <c r="I33" s="180"/>
      <c r="J33" s="172"/>
    </row>
    <row r="34" ht="30.75" customHeight="1" spans="5:10">
      <c r="E34" s="172"/>
      <c r="F34" s="172"/>
      <c r="G34" s="172"/>
      <c r="H34" s="172"/>
      <c r="I34" s="180"/>
      <c r="J34" s="172"/>
    </row>
    <row r="35" ht="30.75" customHeight="1" spans="5:10">
      <c r="E35" s="172"/>
      <c r="F35" s="172"/>
      <c r="G35" s="172"/>
      <c r="H35" s="172"/>
      <c r="I35" s="180"/>
      <c r="J35" s="172"/>
    </row>
    <row r="36" ht="30.75" customHeight="1" spans="5:10">
      <c r="E36" s="172"/>
      <c r="F36" s="172"/>
      <c r="G36" s="172"/>
      <c r="H36" s="172"/>
      <c r="I36" s="180"/>
      <c r="J36" s="172"/>
    </row>
    <row r="37" ht="30.75" customHeight="1" spans="5:10">
      <c r="E37" s="172"/>
      <c r="F37" s="172"/>
      <c r="G37" s="172"/>
      <c r="H37" s="172"/>
      <c r="I37" s="180"/>
      <c r="J37" s="172"/>
    </row>
    <row r="38" ht="30.75" customHeight="1" spans="5:10">
      <c r="E38" s="172"/>
      <c r="F38" s="172"/>
      <c r="G38" s="172"/>
      <c r="H38" s="172"/>
      <c r="I38" s="180"/>
      <c r="J38" s="172"/>
    </row>
    <row r="39" ht="30.75" customHeight="1" spans="5:10">
      <c r="E39" s="172"/>
      <c r="F39" s="172"/>
      <c r="G39" s="172"/>
      <c r="H39" s="172"/>
      <c r="I39" s="180"/>
      <c r="J39" s="172"/>
    </row>
    <row r="40" ht="30.75" customHeight="1" spans="5:10">
      <c r="E40" s="172"/>
      <c r="F40" s="172"/>
      <c r="G40" s="172"/>
      <c r="H40" s="172"/>
      <c r="I40" s="180"/>
      <c r="J40" s="172"/>
    </row>
    <row r="41" ht="30.75" customHeight="1"/>
    <row r="42" ht="30.75" customHeight="1"/>
    <row r="43" ht="30.75" customHeight="1"/>
    <row r="44" ht="30.75" customHeight="1"/>
    <row r="45" ht="30.75" customHeight="1"/>
    <row r="46" ht="30.75" customHeight="1"/>
    <row r="47" ht="30.75" customHeight="1"/>
    <row r="48" ht="30.75" customHeight="1"/>
    <row r="49" ht="30.75" customHeight="1"/>
    <row r="50" ht="30.75" customHeight="1"/>
    <row r="51" ht="30.75" customHeight="1"/>
    <row r="52" ht="30.75" customHeight="1"/>
    <row r="53" ht="30.75" customHeight="1"/>
    <row r="54" ht="30.75" customHeight="1"/>
    <row r="55" ht="30.75" customHeight="1"/>
    <row r="56" ht="30.75" customHeight="1"/>
    <row r="57" ht="30.75" customHeight="1"/>
    <row r="58" ht="30.75" customHeight="1"/>
    <row r="59" ht="30.75" customHeight="1"/>
    <row r="60" ht="30.75" customHeight="1"/>
    <row r="61" ht="30.75" customHeight="1"/>
    <row r="62" ht="30.75" customHeight="1"/>
    <row r="63" ht="30.75" customHeight="1"/>
    <row r="64" ht="30.75" customHeight="1"/>
    <row r="65" ht="30.75" customHeight="1"/>
    <row r="66" ht="30.75" customHeight="1"/>
    <row r="67" ht="30.75" customHeight="1"/>
    <row r="68" ht="30.75" customHeight="1"/>
    <row r="69" ht="30.75" customHeight="1"/>
    <row r="70" ht="30.75" customHeight="1"/>
    <row r="71" ht="30.75" customHeight="1"/>
    <row r="72" ht="30.75" customHeight="1"/>
    <row r="73" ht="30.75" customHeight="1"/>
    <row r="74" ht="30.75" customHeight="1"/>
    <row r="75" ht="30.75" customHeight="1"/>
    <row r="76" ht="30.75" customHeight="1"/>
    <row r="77" ht="30.75" customHeight="1"/>
    <row r="78" ht="30.75" customHeight="1"/>
    <row r="79" ht="30.75" customHeight="1"/>
    <row r="80" ht="30.75" customHeight="1"/>
    <row r="81" ht="30.75" customHeight="1"/>
    <row r="82" ht="30.75" customHeight="1"/>
    <row r="83" ht="30.75" customHeight="1"/>
    <row r="84" ht="30.75" customHeight="1"/>
    <row r="85" ht="30.75" customHeight="1"/>
    <row r="86" ht="30.75" customHeight="1"/>
    <row r="87" ht="30.75" customHeight="1"/>
    <row r="88" ht="30.75" customHeight="1"/>
    <row r="89" ht="30.75" customHeight="1"/>
    <row r="90" ht="30.75" customHeight="1"/>
    <row r="91" ht="30.75" customHeight="1"/>
    <row r="92" ht="30.75" customHeight="1"/>
    <row r="93" ht="30.75" customHeight="1"/>
    <row r="94" ht="30.75" customHeight="1"/>
    <row r="95" ht="30.75" customHeight="1"/>
    <row r="96" ht="30.75" customHeight="1"/>
    <row r="97" ht="30.75" customHeight="1"/>
    <row r="98" ht="30.75" customHeight="1"/>
    <row r="99" ht="30.75" customHeight="1"/>
    <row r="100" ht="30.75" customHeight="1"/>
    <row r="101" ht="30.75" customHeight="1"/>
    <row r="102" ht="30.75" customHeight="1"/>
    <row r="103" ht="30.75" customHeight="1"/>
    <row r="104" ht="30.75" customHeight="1"/>
    <row r="105" ht="30.75" customHeight="1"/>
    <row r="106" ht="30.75" customHeight="1"/>
    <row r="107" ht="30.75" customHeight="1"/>
    <row r="108" ht="30.75" customHeight="1"/>
    <row r="109" ht="30.75" customHeight="1"/>
    <row r="110" ht="30.75" customHeight="1"/>
    <row r="111" ht="30.75" customHeight="1"/>
    <row r="112" ht="30.75" customHeight="1"/>
    <row r="113" ht="30.75" customHeight="1"/>
    <row r="114" ht="30.75" customHeight="1"/>
    <row r="115" ht="30.75" customHeight="1"/>
    <row r="116" ht="30.75" customHeight="1"/>
    <row r="117" ht="30.75" customHeight="1"/>
    <row r="118" ht="30.75" customHeight="1"/>
    <row r="119" ht="30.75" customHeight="1"/>
    <row r="120" ht="30.75" customHeight="1"/>
    <row r="121" ht="30.75" customHeight="1"/>
    <row r="122" ht="30.75" customHeight="1"/>
    <row r="123" ht="30.75" customHeight="1"/>
    <row r="124" ht="30.75" customHeight="1"/>
    <row r="125" ht="30.75" customHeight="1"/>
    <row r="126" ht="30.75" customHeight="1"/>
    <row r="127" ht="30.75" customHeight="1"/>
    <row r="128" ht="30.75" customHeight="1"/>
    <row r="129" ht="30.75" customHeight="1"/>
    <row r="130" ht="30.75" customHeight="1"/>
    <row r="131" ht="30.75" customHeight="1"/>
    <row r="132" ht="30.75" customHeight="1"/>
    <row r="133" ht="30.75" customHeight="1"/>
    <row r="134" ht="30.75" customHeight="1"/>
    <row r="135" ht="30.75" customHeight="1"/>
    <row r="136" ht="30.75" customHeight="1"/>
    <row r="137" ht="30.75" customHeight="1"/>
    <row r="138" ht="30.75" customHeight="1"/>
    <row r="139" ht="30.75" customHeight="1"/>
    <row r="140" ht="30.75" customHeight="1"/>
    <row r="141" ht="30.75" customHeight="1"/>
    <row r="142" ht="30.75" customHeight="1"/>
    <row r="143" ht="30.75" customHeight="1"/>
    <row r="144" ht="30.75" customHeight="1"/>
    <row r="145" ht="30.75" customHeight="1"/>
    <row r="146" ht="30.75" customHeight="1"/>
    <row r="147" ht="30.75" customHeight="1"/>
    <row r="148" ht="30.75" customHeight="1"/>
    <row r="149" ht="30.75" customHeight="1"/>
    <row r="150" ht="30.75" customHeight="1"/>
    <row r="151" ht="30.75" customHeight="1"/>
    <row r="152" ht="30.75" customHeight="1"/>
    <row r="153" ht="30.75" customHeight="1"/>
    <row r="154" ht="30.75" customHeight="1"/>
    <row r="155" ht="30.75" customHeight="1"/>
    <row r="156" ht="30.75" customHeight="1"/>
    <row r="157" ht="30.75" customHeight="1"/>
    <row r="158" ht="30.75" customHeight="1"/>
    <row r="159" ht="30.75" customHeight="1"/>
    <row r="160" ht="30.75" customHeight="1"/>
    <row r="161" ht="30.75" customHeight="1"/>
    <row r="162" ht="30.75" customHeight="1"/>
    <row r="163" ht="30.75" customHeight="1"/>
    <row r="164" ht="30.75" customHeight="1"/>
    <row r="165" ht="30.75" customHeight="1"/>
    <row r="166" ht="30.75" customHeight="1"/>
    <row r="167" ht="30.75" customHeight="1"/>
    <row r="168" ht="30.75" customHeight="1"/>
    <row r="169" ht="30.75" customHeight="1"/>
    <row r="170" ht="30.75" customHeight="1"/>
    <row r="171" ht="30.75" customHeight="1"/>
    <row r="172" ht="30.75" customHeight="1"/>
    <row r="173" ht="30.75" customHeight="1"/>
    <row r="174" ht="30.75" customHeight="1"/>
    <row r="175" ht="30.75" customHeight="1"/>
    <row r="176" ht="30.75" customHeight="1"/>
    <row r="177" ht="30.75" customHeight="1"/>
    <row r="178" ht="30.75" customHeight="1"/>
    <row r="179" ht="30.75" customHeight="1"/>
    <row r="180" ht="30.75" customHeight="1"/>
    <row r="181" ht="30.75" customHeight="1"/>
    <row r="182" ht="30.75" customHeight="1"/>
    <row r="183" ht="30.75" customHeight="1"/>
    <row r="184" ht="30.75" customHeight="1"/>
    <row r="185" ht="30.75" customHeight="1"/>
    <row r="186" ht="30.75" customHeight="1"/>
    <row r="187" ht="30.75" customHeight="1"/>
    <row r="188" ht="30.75" customHeight="1"/>
    <row r="189" ht="30.75" customHeight="1"/>
    <row r="190" ht="30.75" customHeight="1"/>
    <row r="191" ht="30.75" customHeight="1"/>
    <row r="192" ht="30.75" customHeight="1"/>
    <row r="193" ht="30.75" customHeight="1"/>
  </sheetData>
  <mergeCells count="11">
    <mergeCell ref="A2:J2"/>
    <mergeCell ref="I3:J3"/>
    <mergeCell ref="B4:D4"/>
    <mergeCell ref="A20:J20"/>
    <mergeCell ref="A4:A5"/>
    <mergeCell ref="E4:E5"/>
    <mergeCell ref="F4:F5"/>
    <mergeCell ref="G4:G5"/>
    <mergeCell ref="H4:H5"/>
    <mergeCell ref="I4:I5"/>
    <mergeCell ref="J4:J5"/>
  </mergeCells>
  <printOptions horizontalCentered="1"/>
  <pageMargins left="0.590277777777778" right="0.511805555555556" top="0.904861111111111" bottom="0.984027777777778" header="0.511805555555556" footer="0.511805555555556"/>
  <pageSetup paperSize="9" scale="72" firstPageNumber="0" orientation="portrait" useFirstPageNumber="1" horizont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F149"/>
  <sheetViews>
    <sheetView view="pageBreakPreview" zoomScaleNormal="100" topLeftCell="A20" workbookViewId="0">
      <selection activeCell="B13" sqref="B13"/>
    </sheetView>
  </sheetViews>
  <sheetFormatPr defaultColWidth="9" defaultRowHeight="15.4" outlineLevelCol="5"/>
  <cols>
    <col min="1" max="1" width="46.5583333333333" style="124" customWidth="1"/>
    <col min="2" max="2" width="11.775" style="124" customWidth="1"/>
    <col min="3" max="3" width="38.375" style="124" customWidth="1"/>
    <col min="4" max="4" width="17.7416666666667" style="124" customWidth="1"/>
    <col min="5" max="5" width="9" style="124"/>
    <col min="6" max="6" width="13.75" style="124"/>
    <col min="7" max="16384" width="9" style="124"/>
  </cols>
  <sheetData>
    <row r="1" ht="24.75" customHeight="1" spans="1:1">
      <c r="A1" s="125" t="s">
        <v>111</v>
      </c>
    </row>
    <row r="2" ht="22.5" customHeight="1" spans="1:4">
      <c r="A2" s="126" t="s">
        <v>112</v>
      </c>
      <c r="B2" s="126"/>
      <c r="C2" s="126"/>
      <c r="D2" s="126"/>
    </row>
    <row r="3" ht="26.25" customHeight="1" spans="1:4">
      <c r="A3" s="127"/>
      <c r="B3" s="127"/>
      <c r="C3" s="128" t="s">
        <v>59</v>
      </c>
      <c r="D3" s="128"/>
    </row>
    <row r="4" ht="28" customHeight="1" spans="1:4">
      <c r="A4" s="129" t="s">
        <v>113</v>
      </c>
      <c r="B4" s="129" t="s">
        <v>114</v>
      </c>
      <c r="C4" s="129" t="s">
        <v>113</v>
      </c>
      <c r="D4" s="129" t="s">
        <v>114</v>
      </c>
    </row>
    <row r="5" ht="21" customHeight="1" spans="1:4">
      <c r="A5" s="130" t="s">
        <v>115</v>
      </c>
      <c r="B5" s="131">
        <f>表2!D6</f>
        <v>425397</v>
      </c>
      <c r="C5" s="130" t="s">
        <v>116</v>
      </c>
      <c r="D5" s="131">
        <f>表3!F6</f>
        <v>519873</v>
      </c>
    </row>
    <row r="6" ht="21" customHeight="1" spans="1:4">
      <c r="A6" s="130" t="s">
        <v>117</v>
      </c>
      <c r="B6" s="131">
        <f>B7+B14+B35</f>
        <v>275382</v>
      </c>
      <c r="C6" s="130" t="s">
        <v>118</v>
      </c>
      <c r="D6" s="131">
        <v>418765</v>
      </c>
    </row>
    <row r="7" ht="21" customHeight="1" spans="1:4">
      <c r="A7" s="130" t="s">
        <v>119</v>
      </c>
      <c r="B7" s="131">
        <f>SUM(B8:B13)</f>
        <v>12902</v>
      </c>
      <c r="C7" s="130" t="s">
        <v>120</v>
      </c>
      <c r="D7" s="131"/>
    </row>
    <row r="8" ht="21" customHeight="1" spans="1:4">
      <c r="A8" s="130" t="s">
        <v>121</v>
      </c>
      <c r="B8" s="131"/>
      <c r="C8" s="130" t="s">
        <v>122</v>
      </c>
      <c r="D8" s="131">
        <v>418765</v>
      </c>
    </row>
    <row r="9" ht="21" customHeight="1" spans="1:4">
      <c r="A9" s="130" t="s">
        <v>123</v>
      </c>
      <c r="B9" s="131"/>
      <c r="C9" s="130"/>
      <c r="D9" s="131"/>
    </row>
    <row r="10" ht="21" customHeight="1" spans="1:6">
      <c r="A10" s="130" t="s">
        <v>124</v>
      </c>
      <c r="B10" s="131"/>
      <c r="C10" s="130"/>
      <c r="D10" s="131"/>
      <c r="F10" s="132"/>
    </row>
    <row r="11" ht="21" customHeight="1" spans="1:4">
      <c r="A11" s="130" t="s">
        <v>125</v>
      </c>
      <c r="B11" s="131"/>
      <c r="C11" s="130"/>
      <c r="D11" s="133"/>
    </row>
    <row r="12" ht="21" customHeight="1" spans="1:4">
      <c r="A12" s="130" t="s">
        <v>126</v>
      </c>
      <c r="B12" s="131">
        <v>9222</v>
      </c>
      <c r="C12" s="130"/>
      <c r="D12" s="133"/>
    </row>
    <row r="13" ht="21" customHeight="1" spans="1:4">
      <c r="A13" s="130" t="s">
        <v>127</v>
      </c>
      <c r="B13" s="131">
        <v>3680</v>
      </c>
      <c r="C13" s="130"/>
      <c r="D13" s="133"/>
    </row>
    <row r="14" ht="21" customHeight="1" spans="1:4">
      <c r="A14" s="130" t="s">
        <v>128</v>
      </c>
      <c r="B14" s="131">
        <f>SUM(B15:B34)</f>
        <v>204424</v>
      </c>
      <c r="C14" s="130"/>
      <c r="D14" s="133"/>
    </row>
    <row r="15" ht="21" customHeight="1" spans="1:4">
      <c r="A15" s="130" t="s">
        <v>129</v>
      </c>
      <c r="B15" s="131">
        <v>7495</v>
      </c>
      <c r="C15" s="130"/>
      <c r="D15" s="133"/>
    </row>
    <row r="16" ht="21" customHeight="1" spans="1:4">
      <c r="A16" s="130" t="s">
        <v>130</v>
      </c>
      <c r="B16" s="131">
        <v>240</v>
      </c>
      <c r="C16" s="130"/>
      <c r="D16" s="133"/>
    </row>
    <row r="17" ht="21" customHeight="1" spans="1:4">
      <c r="A17" s="130" t="s">
        <v>131</v>
      </c>
      <c r="B17" s="131">
        <v>23</v>
      </c>
      <c r="C17" s="130"/>
      <c r="D17" s="133"/>
    </row>
    <row r="18" ht="21" customHeight="1" spans="1:4">
      <c r="A18" s="130" t="s">
        <v>132</v>
      </c>
      <c r="B18" s="131">
        <v>267</v>
      </c>
      <c r="C18" s="130"/>
      <c r="D18" s="133"/>
    </row>
    <row r="19" ht="21" customHeight="1" spans="1:4">
      <c r="A19" s="130" t="s">
        <v>133</v>
      </c>
      <c r="B19" s="131">
        <v>30</v>
      </c>
      <c r="C19" s="130"/>
      <c r="D19" s="133"/>
    </row>
    <row r="20" ht="21" customHeight="1" spans="1:4">
      <c r="A20" s="130" t="s">
        <v>134</v>
      </c>
      <c r="B20" s="131">
        <v>1479</v>
      </c>
      <c r="C20" s="130" t="s">
        <v>135</v>
      </c>
      <c r="D20" s="133"/>
    </row>
    <row r="21" ht="21" customHeight="1" spans="1:4">
      <c r="A21" s="130" t="s">
        <v>136</v>
      </c>
      <c r="B21" s="131">
        <v>118</v>
      </c>
      <c r="C21" s="130"/>
      <c r="D21" s="133"/>
    </row>
    <row r="22" ht="21" customHeight="1" spans="1:4">
      <c r="A22" s="130" t="s">
        <v>137</v>
      </c>
      <c r="B22" s="131">
        <v>5874</v>
      </c>
      <c r="C22" s="130"/>
      <c r="D22" s="133"/>
    </row>
    <row r="23" ht="21" customHeight="1" spans="1:4">
      <c r="A23" s="130" t="s">
        <v>138</v>
      </c>
      <c r="B23" s="131">
        <v>290</v>
      </c>
      <c r="C23" s="130"/>
      <c r="D23" s="133"/>
    </row>
    <row r="24" ht="21" customHeight="1" spans="1:4">
      <c r="A24" s="130" t="s">
        <v>139</v>
      </c>
      <c r="B24" s="131">
        <v>192</v>
      </c>
      <c r="C24" s="130"/>
      <c r="D24" s="133"/>
    </row>
    <row r="25" ht="21" customHeight="1" spans="1:4">
      <c r="A25" s="130" t="s">
        <v>140</v>
      </c>
      <c r="B25" s="131">
        <v>4407</v>
      </c>
      <c r="C25" s="130"/>
      <c r="D25" s="133"/>
    </row>
    <row r="26" ht="21" customHeight="1" spans="1:4">
      <c r="A26" s="130" t="s">
        <v>141</v>
      </c>
      <c r="B26" s="131">
        <v>3584</v>
      </c>
      <c r="C26" s="130"/>
      <c r="D26" s="133"/>
    </row>
    <row r="27" ht="21" customHeight="1" spans="1:4">
      <c r="A27" s="130" t="s">
        <v>142</v>
      </c>
      <c r="B27" s="131">
        <v>3481</v>
      </c>
      <c r="C27" s="130"/>
      <c r="D27" s="133"/>
    </row>
    <row r="28" ht="21" customHeight="1" spans="1:4">
      <c r="A28" s="130" t="s">
        <v>143</v>
      </c>
      <c r="B28" s="131">
        <v>759</v>
      </c>
      <c r="C28" s="130"/>
      <c r="D28" s="133"/>
    </row>
    <row r="29" ht="21" customHeight="1" spans="1:4">
      <c r="A29" s="130" t="s">
        <v>144</v>
      </c>
      <c r="B29" s="131">
        <v>866</v>
      </c>
      <c r="C29" s="130"/>
      <c r="D29" s="133"/>
    </row>
    <row r="30" ht="21" customHeight="1" spans="1:4">
      <c r="A30" s="130" t="s">
        <v>145</v>
      </c>
      <c r="B30" s="134">
        <v>25</v>
      </c>
      <c r="C30" s="130"/>
      <c r="D30" s="133"/>
    </row>
    <row r="31" ht="21" customHeight="1" spans="1:4">
      <c r="A31" s="130" t="s">
        <v>146</v>
      </c>
      <c r="B31" s="134">
        <v>64170</v>
      </c>
      <c r="C31" s="130"/>
      <c r="D31" s="133"/>
    </row>
    <row r="32" ht="21" customHeight="1" spans="1:4">
      <c r="A32" s="130" t="s">
        <v>147</v>
      </c>
      <c r="B32" s="134">
        <v>18243</v>
      </c>
      <c r="C32" s="130"/>
      <c r="D32" s="133"/>
    </row>
    <row r="33" ht="21" customHeight="1" spans="1:4">
      <c r="A33" s="130" t="s">
        <v>148</v>
      </c>
      <c r="B33" s="134">
        <v>1332</v>
      </c>
      <c r="C33" s="130"/>
      <c r="D33" s="133"/>
    </row>
    <row r="34" ht="21" customHeight="1" spans="1:4">
      <c r="A34" s="130" t="s">
        <v>149</v>
      </c>
      <c r="B34" s="134">
        <v>91549</v>
      </c>
      <c r="C34" s="130"/>
      <c r="D34" s="133"/>
    </row>
    <row r="35" ht="21" customHeight="1" spans="1:4">
      <c r="A35" s="130" t="s">
        <v>150</v>
      </c>
      <c r="B35" s="131">
        <v>58056</v>
      </c>
      <c r="C35" s="130"/>
      <c r="D35" s="133"/>
    </row>
    <row r="36" ht="21" customHeight="1" spans="1:4">
      <c r="A36" s="130"/>
      <c r="B36" s="131"/>
      <c r="C36" s="130"/>
      <c r="D36" s="133"/>
    </row>
    <row r="37" ht="21" customHeight="1" spans="1:4">
      <c r="A37" s="130" t="s">
        <v>151</v>
      </c>
      <c r="B37" s="131">
        <v>53637</v>
      </c>
      <c r="C37" s="130" t="s">
        <v>152</v>
      </c>
      <c r="D37" s="131">
        <v>52257</v>
      </c>
    </row>
    <row r="38" ht="21" customHeight="1" spans="1:4">
      <c r="A38" s="130" t="s">
        <v>153</v>
      </c>
      <c r="B38" s="131">
        <v>195116</v>
      </c>
      <c r="C38" s="130" t="s">
        <v>154</v>
      </c>
      <c r="D38" s="131">
        <v>0</v>
      </c>
    </row>
    <row r="39" ht="21" customHeight="1" spans="1:4">
      <c r="A39" s="130" t="s">
        <v>155</v>
      </c>
      <c r="B39" s="131">
        <v>54454</v>
      </c>
      <c r="C39" s="130" t="s">
        <v>156</v>
      </c>
      <c r="D39" s="131">
        <v>39591</v>
      </c>
    </row>
    <row r="40" ht="21" customHeight="1" spans="1:4">
      <c r="A40" s="130" t="s">
        <v>157</v>
      </c>
      <c r="B40" s="131">
        <v>26500</v>
      </c>
      <c r="C40" s="130" t="s">
        <v>158</v>
      </c>
      <c r="D40" s="131">
        <v>39591</v>
      </c>
    </row>
    <row r="41" ht="21" customHeight="1" spans="1:4">
      <c r="A41" s="130"/>
      <c r="B41" s="135"/>
      <c r="C41" s="130" t="s">
        <v>159</v>
      </c>
      <c r="D41" s="131"/>
    </row>
    <row r="42" ht="21" customHeight="1" spans="1:4">
      <c r="A42" s="136"/>
      <c r="B42" s="137"/>
      <c r="C42" s="136"/>
      <c r="D42" s="138"/>
    </row>
    <row r="43" ht="21" customHeight="1" spans="1:4">
      <c r="A43" s="139" t="s">
        <v>160</v>
      </c>
      <c r="B43" s="137">
        <f>B5+B6+B36+B37+B38+B39+B40</f>
        <v>1030486</v>
      </c>
      <c r="C43" s="139" t="s">
        <v>160</v>
      </c>
      <c r="D43" s="138">
        <f>D5+D6+D37+D38+D39</f>
        <v>1030486</v>
      </c>
    </row>
    <row r="44" ht="25.5" customHeight="1" spans="2:4">
      <c r="B44" s="140"/>
      <c r="D44" s="141"/>
    </row>
    <row r="45" ht="25.5" customHeight="1" spans="2:4">
      <c r="B45" s="142"/>
      <c r="D45" s="141"/>
    </row>
    <row r="46" ht="25.5" customHeight="1" spans="2:4">
      <c r="B46" s="142"/>
      <c r="D46" s="141"/>
    </row>
    <row r="47" ht="25.5" customHeight="1" spans="2:4">
      <c r="B47" s="143"/>
      <c r="D47" s="141"/>
    </row>
    <row r="48" ht="25.5" customHeight="1" spans="2:4">
      <c r="B48" s="143"/>
      <c r="D48" s="141"/>
    </row>
    <row r="49" ht="25.5" customHeight="1" spans="2:4">
      <c r="B49" s="143"/>
      <c r="D49" s="141"/>
    </row>
    <row r="50" ht="25.5" customHeight="1" spans="2:4">
      <c r="B50" s="143"/>
      <c r="D50" s="141"/>
    </row>
    <row r="51" ht="25.5" customHeight="1" spans="2:4">
      <c r="B51" s="143"/>
      <c r="D51" s="141"/>
    </row>
    <row r="52" ht="25.5" customHeight="1" spans="2:4">
      <c r="B52" s="143"/>
      <c r="D52" s="141"/>
    </row>
    <row r="53" spans="2:4">
      <c r="B53" s="143"/>
      <c r="D53" s="141"/>
    </row>
    <row r="54" spans="2:4">
      <c r="B54" s="143"/>
      <c r="D54" s="141"/>
    </row>
    <row r="55" spans="2:4">
      <c r="B55" s="143"/>
      <c r="D55" s="141"/>
    </row>
    <row r="56" spans="2:4">
      <c r="B56" s="143"/>
      <c r="D56" s="141"/>
    </row>
    <row r="57" spans="2:4">
      <c r="B57" s="143"/>
      <c r="D57" s="141"/>
    </row>
    <row r="58" spans="2:4">
      <c r="B58" s="143"/>
      <c r="D58" s="141"/>
    </row>
    <row r="59" spans="2:4">
      <c r="B59" s="143"/>
      <c r="D59" s="141"/>
    </row>
    <row r="60" spans="2:4">
      <c r="B60" s="143"/>
      <c r="D60" s="141"/>
    </row>
    <row r="61" spans="2:4">
      <c r="B61" s="143"/>
      <c r="D61" s="144"/>
    </row>
    <row r="62" spans="2:4">
      <c r="B62" s="143"/>
      <c r="D62" s="144"/>
    </row>
    <row r="63" spans="2:4">
      <c r="B63" s="143"/>
      <c r="D63" s="144"/>
    </row>
    <row r="64" spans="2:4">
      <c r="B64" s="143"/>
      <c r="D64" s="144"/>
    </row>
    <row r="65" spans="2:4">
      <c r="B65" s="143"/>
      <c r="D65" s="144"/>
    </row>
    <row r="66" spans="2:4">
      <c r="B66" s="143"/>
      <c r="D66" s="144"/>
    </row>
    <row r="67" spans="2:4">
      <c r="B67" s="143"/>
      <c r="D67" s="144"/>
    </row>
    <row r="68" spans="2:4">
      <c r="B68" s="143"/>
      <c r="D68" s="144"/>
    </row>
    <row r="69" spans="2:4">
      <c r="B69" s="143"/>
      <c r="D69" s="144"/>
    </row>
    <row r="70" spans="2:4">
      <c r="B70" s="143"/>
      <c r="D70" s="144"/>
    </row>
    <row r="71" spans="2:4">
      <c r="B71" s="143"/>
      <c r="D71" s="144"/>
    </row>
    <row r="72" spans="2:4">
      <c r="B72" s="143"/>
      <c r="D72" s="144"/>
    </row>
    <row r="73" spans="2:4">
      <c r="B73" s="143"/>
      <c r="D73" s="144"/>
    </row>
    <row r="74" spans="2:4">
      <c r="B74" s="143"/>
      <c r="D74" s="144"/>
    </row>
    <row r="75" spans="2:4">
      <c r="B75" s="143"/>
      <c r="D75" s="144"/>
    </row>
    <row r="76" spans="2:4">
      <c r="B76" s="143"/>
      <c r="D76" s="144"/>
    </row>
    <row r="77" spans="2:4">
      <c r="B77" s="143"/>
      <c r="D77" s="144"/>
    </row>
    <row r="78" spans="2:4">
      <c r="B78" s="143"/>
      <c r="D78" s="144"/>
    </row>
    <row r="79" spans="2:4">
      <c r="B79" s="143"/>
      <c r="D79" s="144"/>
    </row>
    <row r="80" spans="2:4">
      <c r="B80" s="143"/>
      <c r="D80" s="144"/>
    </row>
    <row r="81" spans="2:4">
      <c r="B81" s="143"/>
      <c r="D81" s="144"/>
    </row>
    <row r="82" spans="2:4">
      <c r="B82" s="143"/>
      <c r="D82" s="144"/>
    </row>
    <row r="83" spans="2:4">
      <c r="B83" s="143"/>
      <c r="D83" s="144"/>
    </row>
    <row r="84" spans="2:4">
      <c r="B84" s="143"/>
      <c r="D84" s="144"/>
    </row>
    <row r="85" spans="2:4">
      <c r="B85" s="143"/>
      <c r="D85" s="144"/>
    </row>
    <row r="86" spans="2:4">
      <c r="B86" s="143"/>
      <c r="D86" s="144"/>
    </row>
    <row r="87" spans="2:4">
      <c r="B87" s="143"/>
      <c r="D87" s="144"/>
    </row>
    <row r="88" spans="2:4">
      <c r="B88" s="143"/>
      <c r="D88" s="144"/>
    </row>
    <row r="89" spans="2:4">
      <c r="B89" s="143"/>
      <c r="D89" s="144"/>
    </row>
    <row r="90" spans="2:4">
      <c r="B90" s="143"/>
      <c r="D90" s="144"/>
    </row>
    <row r="91" spans="2:4">
      <c r="B91" s="143"/>
      <c r="D91" s="144"/>
    </row>
    <row r="92" spans="2:4">
      <c r="B92" s="143"/>
      <c r="D92" s="144"/>
    </row>
    <row r="93" spans="2:4">
      <c r="B93" s="143"/>
      <c r="D93" s="144"/>
    </row>
    <row r="94" spans="2:4">
      <c r="B94" s="143"/>
      <c r="D94" s="144"/>
    </row>
    <row r="95" spans="2:4">
      <c r="B95" s="143"/>
      <c r="D95" s="145"/>
    </row>
    <row r="96" spans="2:4">
      <c r="B96" s="143"/>
      <c r="D96" s="145"/>
    </row>
    <row r="97" spans="2:4">
      <c r="B97" s="143"/>
      <c r="D97" s="145"/>
    </row>
    <row r="98" spans="2:2">
      <c r="B98" s="143"/>
    </row>
    <row r="99" spans="2:2">
      <c r="B99" s="143"/>
    </row>
    <row r="100" spans="2:2">
      <c r="B100" s="143"/>
    </row>
    <row r="101" spans="2:2">
      <c r="B101" s="143"/>
    </row>
    <row r="102" spans="2:2">
      <c r="B102" s="143"/>
    </row>
    <row r="103" spans="2:2">
      <c r="B103" s="143"/>
    </row>
    <row r="104" spans="2:2">
      <c r="B104" s="143"/>
    </row>
    <row r="105" spans="2:2">
      <c r="B105" s="143"/>
    </row>
    <row r="106" spans="2:2">
      <c r="B106" s="143"/>
    </row>
    <row r="107" spans="2:2">
      <c r="B107" s="143"/>
    </row>
    <row r="108" spans="2:2">
      <c r="B108" s="143"/>
    </row>
    <row r="109" spans="2:2">
      <c r="B109" s="143"/>
    </row>
    <row r="110" spans="2:2">
      <c r="B110" s="143"/>
    </row>
    <row r="111" spans="2:2">
      <c r="B111" s="143"/>
    </row>
    <row r="112" spans="2:2">
      <c r="B112" s="143"/>
    </row>
    <row r="113" spans="2:2">
      <c r="B113" s="143"/>
    </row>
    <row r="114" spans="2:2">
      <c r="B114" s="143"/>
    </row>
    <row r="115" spans="2:2">
      <c r="B115" s="143"/>
    </row>
    <row r="116" spans="2:2">
      <c r="B116" s="143"/>
    </row>
    <row r="117" spans="2:2">
      <c r="B117" s="143"/>
    </row>
    <row r="118" spans="2:2">
      <c r="B118" s="143"/>
    </row>
    <row r="119" spans="2:2">
      <c r="B119" s="143"/>
    </row>
    <row r="120" spans="2:2">
      <c r="B120" s="143"/>
    </row>
    <row r="121" spans="2:2">
      <c r="B121" s="143"/>
    </row>
    <row r="122" spans="2:2">
      <c r="B122" s="143"/>
    </row>
    <row r="123" spans="2:2">
      <c r="B123" s="143"/>
    </row>
    <row r="124" spans="2:2">
      <c r="B124" s="143"/>
    </row>
    <row r="125" spans="2:2">
      <c r="B125" s="143"/>
    </row>
    <row r="126" spans="2:2">
      <c r="B126" s="143"/>
    </row>
    <row r="127" spans="2:2">
      <c r="B127" s="143"/>
    </row>
    <row r="128" spans="2:2">
      <c r="B128" s="143"/>
    </row>
    <row r="129" spans="2:2">
      <c r="B129" s="143"/>
    </row>
    <row r="130" spans="2:2">
      <c r="B130" s="143"/>
    </row>
    <row r="131" spans="2:2">
      <c r="B131" s="143"/>
    </row>
    <row r="132" spans="2:2">
      <c r="B132" s="143"/>
    </row>
    <row r="133" spans="2:2">
      <c r="B133" s="143"/>
    </row>
    <row r="134" spans="2:2">
      <c r="B134" s="143"/>
    </row>
    <row r="135" spans="2:2">
      <c r="B135" s="143"/>
    </row>
    <row r="136" spans="2:2">
      <c r="B136" s="143"/>
    </row>
    <row r="137" spans="2:2">
      <c r="B137" s="143"/>
    </row>
    <row r="138" spans="2:2">
      <c r="B138" s="143"/>
    </row>
    <row r="139" spans="2:2">
      <c r="B139" s="143"/>
    </row>
    <row r="140" spans="2:2">
      <c r="B140" s="143"/>
    </row>
    <row r="141" spans="2:2">
      <c r="B141" s="143"/>
    </row>
    <row r="142" spans="2:2">
      <c r="B142" s="143"/>
    </row>
    <row r="143" spans="2:2">
      <c r="B143" s="143"/>
    </row>
    <row r="144" spans="2:2">
      <c r="B144" s="143"/>
    </row>
    <row r="145" spans="2:2">
      <c r="B145" s="143"/>
    </row>
    <row r="146" spans="2:2">
      <c r="B146" s="143"/>
    </row>
    <row r="147" spans="2:2">
      <c r="B147" s="143"/>
    </row>
    <row r="148" spans="2:2">
      <c r="B148" s="143"/>
    </row>
    <row r="149" spans="2:2">
      <c r="B149" s="143"/>
    </row>
  </sheetData>
  <mergeCells count="2">
    <mergeCell ref="A2:D2"/>
    <mergeCell ref="C3:D3"/>
  </mergeCells>
  <printOptions horizontalCentered="1"/>
  <pageMargins left="0.275" right="0.275" top="0.590277777777778" bottom="0.393055555555556" header="0.511805555555556" footer="0.511805555555556"/>
  <pageSetup paperSize="9" scale="80" firstPageNumber="0" fitToHeight="0" orientation="portrait" useFirstPageNumber="1" horizont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L34"/>
  <sheetViews>
    <sheetView topLeftCell="A11" workbookViewId="0">
      <selection activeCell="B23" sqref="B23"/>
    </sheetView>
  </sheetViews>
  <sheetFormatPr defaultColWidth="9" defaultRowHeight="20" customHeight="1"/>
  <cols>
    <col min="1" max="1" width="28.125" style="8" customWidth="1"/>
    <col min="2" max="2" width="36.125" style="114" customWidth="1"/>
    <col min="3" max="3" width="16.5" style="113" customWidth="1"/>
    <col min="4" max="4" width="18" style="113" customWidth="1"/>
    <col min="5" max="16384" width="9" style="113"/>
  </cols>
  <sheetData>
    <row r="1" customHeight="1" spans="1:1">
      <c r="A1" s="115" t="s">
        <v>161</v>
      </c>
    </row>
    <row r="2" s="113" customFormat="1" ht="23" customHeight="1" spans="1:3">
      <c r="A2" s="6" t="s">
        <v>162</v>
      </c>
      <c r="B2" s="6"/>
      <c r="C2" s="6"/>
    </row>
    <row r="3" s="113" customFormat="1" ht="18" customHeight="1" spans="1:3">
      <c r="A3" s="9"/>
      <c r="B3" s="9"/>
      <c r="C3" s="9" t="s">
        <v>59</v>
      </c>
    </row>
    <row r="4" s="113" customFormat="1" ht="25" customHeight="1" spans="1:3">
      <c r="A4" s="116" t="s">
        <v>163</v>
      </c>
      <c r="B4" s="34" t="s">
        <v>164</v>
      </c>
      <c r="C4" s="34" t="s">
        <v>165</v>
      </c>
    </row>
    <row r="5" s="113" customFormat="1" customHeight="1" spans="1:3">
      <c r="A5" s="116" t="s">
        <v>166</v>
      </c>
      <c r="B5" s="34"/>
      <c r="C5" s="117">
        <v>3147.82</v>
      </c>
    </row>
    <row r="6" s="113" customFormat="1" customHeight="1" spans="1:3">
      <c r="A6" s="118" t="s">
        <v>167</v>
      </c>
      <c r="B6" s="119" t="s">
        <v>168</v>
      </c>
      <c r="C6" s="120">
        <v>696.79</v>
      </c>
    </row>
    <row r="7" s="113" customFormat="1" customHeight="1" spans="1:3">
      <c r="A7" s="118" t="s">
        <v>169</v>
      </c>
      <c r="B7" s="119" t="s">
        <v>170</v>
      </c>
      <c r="C7" s="120">
        <v>115</v>
      </c>
    </row>
    <row r="8" s="113" customFormat="1" customHeight="1" spans="1:3">
      <c r="A8" s="118" t="s">
        <v>169</v>
      </c>
      <c r="B8" s="119" t="s">
        <v>171</v>
      </c>
      <c r="C8" s="120">
        <v>1010.37</v>
      </c>
    </row>
    <row r="9" s="113" customFormat="1" customHeight="1" spans="1:3">
      <c r="A9" s="118" t="s">
        <v>172</v>
      </c>
      <c r="B9" s="119" t="s">
        <v>173</v>
      </c>
      <c r="C9" s="120">
        <v>308.68</v>
      </c>
    </row>
    <row r="10" s="113" customFormat="1" customHeight="1" spans="1:3">
      <c r="A10" s="118" t="s">
        <v>172</v>
      </c>
      <c r="B10" s="119" t="s">
        <v>174</v>
      </c>
      <c r="C10" s="120">
        <v>20.42</v>
      </c>
    </row>
    <row r="11" s="113" customFormat="1" customHeight="1" spans="1:3">
      <c r="A11" s="118" t="s">
        <v>175</v>
      </c>
      <c r="B11" s="119" t="s">
        <v>176</v>
      </c>
      <c r="C11" s="120">
        <v>4.32</v>
      </c>
    </row>
    <row r="12" s="113" customFormat="1" customHeight="1" spans="1:3">
      <c r="A12" s="118" t="s">
        <v>177</v>
      </c>
      <c r="B12" s="119" t="s">
        <v>178</v>
      </c>
      <c r="C12" s="120">
        <v>8.98</v>
      </c>
    </row>
    <row r="13" s="113" customFormat="1" customHeight="1" spans="1:3">
      <c r="A13" s="118" t="s">
        <v>179</v>
      </c>
      <c r="B13" s="119" t="s">
        <v>180</v>
      </c>
      <c r="C13" s="120">
        <v>11.5</v>
      </c>
    </row>
    <row r="14" s="113" customFormat="1" customHeight="1" spans="1:3">
      <c r="A14" s="118" t="s">
        <v>169</v>
      </c>
      <c r="B14" s="119" t="s">
        <v>181</v>
      </c>
      <c r="C14" s="120">
        <v>41.3</v>
      </c>
    </row>
    <row r="15" s="113" customFormat="1" customHeight="1" spans="1:3">
      <c r="A15" s="118" t="s">
        <v>179</v>
      </c>
      <c r="B15" s="119" t="s">
        <v>182</v>
      </c>
      <c r="C15" s="120">
        <v>186.86</v>
      </c>
    </row>
    <row r="16" s="113" customFormat="1" customHeight="1" spans="1:3">
      <c r="A16" s="118" t="s">
        <v>183</v>
      </c>
      <c r="B16" s="119" t="s">
        <v>184</v>
      </c>
      <c r="C16" s="120">
        <v>60</v>
      </c>
    </row>
    <row r="17" s="113" customFormat="1" customHeight="1" spans="1:3">
      <c r="A17" s="118" t="s">
        <v>169</v>
      </c>
      <c r="B17" s="119" t="s">
        <v>174</v>
      </c>
      <c r="C17" s="120">
        <v>304.12</v>
      </c>
    </row>
    <row r="18" s="113" customFormat="1" customHeight="1" spans="1:3">
      <c r="A18" s="118" t="s">
        <v>185</v>
      </c>
      <c r="B18" s="119" t="s">
        <v>174</v>
      </c>
      <c r="C18" s="120">
        <v>365.46</v>
      </c>
    </row>
    <row r="19" s="113" customFormat="1" customHeight="1" spans="1:3">
      <c r="A19" s="118" t="s">
        <v>186</v>
      </c>
      <c r="B19" s="119" t="s">
        <v>178</v>
      </c>
      <c r="C19" s="120">
        <v>12</v>
      </c>
    </row>
    <row r="20" s="113" customFormat="1" customHeight="1" spans="1:3">
      <c r="A20" s="118" t="s">
        <v>187</v>
      </c>
      <c r="B20" s="119" t="s">
        <v>188</v>
      </c>
      <c r="C20" s="120">
        <v>2.02</v>
      </c>
    </row>
    <row r="21" s="113" customFormat="1" customHeight="1" spans="1:12">
      <c r="A21" s="121" t="s">
        <v>189</v>
      </c>
      <c r="B21" s="119"/>
      <c r="C21" s="122">
        <v>219.29</v>
      </c>
      <c r="L21" s="123"/>
    </row>
    <row r="22" s="113" customFormat="1" customHeight="1" spans="1:3">
      <c r="A22" s="118" t="s">
        <v>190</v>
      </c>
      <c r="B22" s="119" t="s">
        <v>191</v>
      </c>
      <c r="C22" s="120">
        <v>4.79</v>
      </c>
    </row>
    <row r="23" s="113" customFormat="1" ht="28.3" spans="1:3">
      <c r="A23" s="118" t="s">
        <v>190</v>
      </c>
      <c r="B23" s="119" t="s">
        <v>192</v>
      </c>
      <c r="C23" s="120">
        <v>8.4</v>
      </c>
    </row>
    <row r="24" s="113" customFormat="1" ht="28.3" spans="1:3">
      <c r="A24" s="118" t="s">
        <v>190</v>
      </c>
      <c r="B24" s="119" t="s">
        <v>193</v>
      </c>
      <c r="C24" s="120">
        <v>3.25</v>
      </c>
    </row>
    <row r="25" s="113" customFormat="1" customHeight="1" spans="1:3">
      <c r="A25" s="118" t="s">
        <v>194</v>
      </c>
      <c r="B25" s="119" t="s">
        <v>195</v>
      </c>
      <c r="C25" s="120">
        <v>25.7</v>
      </c>
    </row>
    <row r="26" s="113" customFormat="1" customHeight="1" spans="1:3">
      <c r="A26" s="118" t="s">
        <v>196</v>
      </c>
      <c r="B26" s="119" t="s">
        <v>197</v>
      </c>
      <c r="C26" s="120">
        <v>88</v>
      </c>
    </row>
    <row r="27" s="113" customFormat="1" customHeight="1" spans="1:3">
      <c r="A27" s="118" t="s">
        <v>187</v>
      </c>
      <c r="B27" s="119" t="s">
        <v>198</v>
      </c>
      <c r="C27" s="120">
        <v>29.15</v>
      </c>
    </row>
    <row r="28" s="113" customFormat="1" customHeight="1" spans="1:3">
      <c r="A28" s="118" t="s">
        <v>183</v>
      </c>
      <c r="B28" s="119" t="s">
        <v>198</v>
      </c>
      <c r="C28" s="120">
        <v>60</v>
      </c>
    </row>
    <row r="29" s="113" customFormat="1" customHeight="1" spans="1:3">
      <c r="A29" s="121" t="s">
        <v>199</v>
      </c>
      <c r="B29" s="119"/>
      <c r="C29" s="122">
        <v>105.11</v>
      </c>
    </row>
    <row r="30" s="113" customFormat="1" customHeight="1" spans="1:3">
      <c r="A30" s="118" t="s">
        <v>167</v>
      </c>
      <c r="B30" s="119" t="s">
        <v>200</v>
      </c>
      <c r="C30" s="120">
        <v>28.43</v>
      </c>
    </row>
    <row r="31" s="113" customFormat="1" customHeight="1" spans="1:3">
      <c r="A31" s="118" t="s">
        <v>167</v>
      </c>
      <c r="B31" s="119" t="s">
        <v>201</v>
      </c>
      <c r="C31" s="120">
        <v>6.94</v>
      </c>
    </row>
    <row r="32" s="113" customFormat="1" customHeight="1" spans="1:3">
      <c r="A32" s="118" t="s">
        <v>167</v>
      </c>
      <c r="B32" s="119" t="s">
        <v>202</v>
      </c>
      <c r="C32" s="120">
        <v>10</v>
      </c>
    </row>
    <row r="33" s="113" customFormat="1" customHeight="1" spans="1:3">
      <c r="A33" s="118" t="s">
        <v>203</v>
      </c>
      <c r="B33" s="119" t="s">
        <v>204</v>
      </c>
      <c r="C33" s="120">
        <v>59.74</v>
      </c>
    </row>
    <row r="34" s="113" customFormat="1" customHeight="1" spans="1:3">
      <c r="A34" s="121" t="s">
        <v>94</v>
      </c>
      <c r="B34" s="119"/>
      <c r="C34" s="122">
        <f>C5+C29+C21</f>
        <v>3472.22</v>
      </c>
    </row>
  </sheetData>
  <mergeCells count="1">
    <mergeCell ref="A2:C2"/>
  </mergeCells>
  <printOptions horizontalCentered="1"/>
  <pageMargins left="0.751388888888889" right="0.751388888888889" top="1" bottom="1" header="0.5" footer="0.5"/>
  <pageSetup paperSize="9" scale="97" fitToWidth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H22"/>
  <sheetViews>
    <sheetView view="pageBreakPreview" zoomScaleNormal="100" workbookViewId="0">
      <selection activeCell="A2" sqref="A2:H2"/>
    </sheetView>
  </sheetViews>
  <sheetFormatPr defaultColWidth="9" defaultRowHeight="15" outlineLevelCol="7"/>
  <cols>
    <col min="1" max="1" width="32.25" style="104" customWidth="1"/>
    <col min="2" max="2" width="9.875" style="104" customWidth="1"/>
    <col min="3" max="3" width="9.875" style="105" customWidth="1"/>
    <col min="4" max="4" width="9.875" style="104" customWidth="1"/>
    <col min="5" max="5" width="32.25" style="104" customWidth="1"/>
    <col min="6" max="8" width="9.875" style="104" customWidth="1"/>
    <col min="9" max="16384" width="9" style="104"/>
  </cols>
  <sheetData>
    <row r="1" ht="25.5" customHeight="1" spans="1:8">
      <c r="A1" s="106" t="s">
        <v>205</v>
      </c>
      <c r="B1" s="106"/>
      <c r="C1" s="107"/>
      <c r="D1" s="61"/>
      <c r="E1" s="61"/>
      <c r="F1" s="61"/>
      <c r="G1" s="61"/>
      <c r="H1" s="61"/>
    </row>
    <row r="2" s="103" customFormat="1" ht="40.5" customHeight="1" spans="1:8">
      <c r="A2" s="63" t="s">
        <v>206</v>
      </c>
      <c r="B2" s="63"/>
      <c r="C2" s="31"/>
      <c r="D2" s="63"/>
      <c r="E2" s="63"/>
      <c r="F2" s="63"/>
      <c r="G2" s="63"/>
      <c r="H2" s="63"/>
    </row>
    <row r="3" s="103" customFormat="1" ht="19.5" customHeight="1" spans="1:8">
      <c r="A3" s="75"/>
      <c r="B3" s="75"/>
      <c r="C3" s="76"/>
      <c r="D3" s="75"/>
      <c r="E3" s="75"/>
      <c r="F3" s="75"/>
      <c r="G3" s="77" t="s">
        <v>2</v>
      </c>
      <c r="H3" s="77"/>
    </row>
    <row r="4" s="103" customFormat="1" ht="32.25" customHeight="1" spans="1:8">
      <c r="A4" s="78" t="s">
        <v>113</v>
      </c>
      <c r="B4" s="79" t="s">
        <v>4</v>
      </c>
      <c r="C4" s="34" t="s">
        <v>5</v>
      </c>
      <c r="D4" s="78" t="s">
        <v>6</v>
      </c>
      <c r="E4" s="78" t="s">
        <v>113</v>
      </c>
      <c r="F4" s="79" t="s">
        <v>4</v>
      </c>
      <c r="G4" s="80" t="s">
        <v>5</v>
      </c>
      <c r="H4" s="78" t="s">
        <v>6</v>
      </c>
    </row>
    <row r="5" s="103" customFormat="1" ht="21.75" customHeight="1" spans="1:8">
      <c r="A5" s="81" t="s">
        <v>207</v>
      </c>
      <c r="B5" s="58">
        <v>310933</v>
      </c>
      <c r="C5" s="58">
        <v>347903</v>
      </c>
      <c r="D5" s="58">
        <v>347903</v>
      </c>
      <c r="E5" s="81" t="s">
        <v>208</v>
      </c>
      <c r="F5" s="58">
        <f>310933-10429</f>
        <v>300504</v>
      </c>
      <c r="G5" s="108">
        <v>187170</v>
      </c>
      <c r="H5" s="108">
        <v>187160</v>
      </c>
    </row>
    <row r="6" s="103" customFormat="1" ht="21.75" customHeight="1" spans="1:8">
      <c r="A6" s="81" t="s">
        <v>209</v>
      </c>
      <c r="B6" s="84"/>
      <c r="C6" s="58"/>
      <c r="D6" s="58"/>
      <c r="E6" s="81" t="s">
        <v>210</v>
      </c>
      <c r="F6" s="84"/>
      <c r="G6" s="109"/>
      <c r="H6" s="58"/>
    </row>
    <row r="7" s="103" customFormat="1" ht="21.75" customHeight="1" spans="1:8">
      <c r="A7" s="81" t="s">
        <v>211</v>
      </c>
      <c r="B7" s="84"/>
      <c r="C7" s="58"/>
      <c r="D7" s="58"/>
      <c r="E7" s="81" t="s">
        <v>212</v>
      </c>
      <c r="F7" s="84"/>
      <c r="G7" s="109"/>
      <c r="H7" s="58"/>
    </row>
    <row r="8" s="103" customFormat="1" ht="21.75" customHeight="1" spans="1:8">
      <c r="A8" s="81" t="s">
        <v>213</v>
      </c>
      <c r="B8" s="84"/>
      <c r="C8" s="58"/>
      <c r="D8" s="58"/>
      <c r="E8" s="81" t="s">
        <v>214</v>
      </c>
      <c r="F8" s="84"/>
      <c r="G8" s="109">
        <v>24</v>
      </c>
      <c r="H8" s="58"/>
    </row>
    <row r="9" s="103" customFormat="1" ht="21.75" customHeight="1" spans="1:8">
      <c r="A9" s="81" t="s">
        <v>215</v>
      </c>
      <c r="B9" s="84"/>
      <c r="C9" s="58"/>
      <c r="D9" s="58"/>
      <c r="E9" s="81" t="s">
        <v>216</v>
      </c>
      <c r="F9" s="84"/>
      <c r="G9" s="109"/>
      <c r="H9" s="58"/>
    </row>
    <row r="10" s="103" customFormat="1" ht="21.75" customHeight="1" spans="1:8">
      <c r="A10" s="110" t="s">
        <v>217</v>
      </c>
      <c r="B10" s="86"/>
      <c r="C10" s="58"/>
      <c r="D10" s="58"/>
      <c r="E10" s="110" t="s">
        <v>218</v>
      </c>
      <c r="F10" s="86"/>
      <c r="G10" s="58"/>
      <c r="H10" s="58"/>
    </row>
    <row r="11" s="103" customFormat="1" ht="21.75" customHeight="1" spans="1:8">
      <c r="A11" s="81" t="s">
        <v>219</v>
      </c>
      <c r="B11" s="84"/>
      <c r="C11" s="58"/>
      <c r="D11" s="58"/>
      <c r="E11" s="81" t="s">
        <v>220</v>
      </c>
      <c r="F11" s="84"/>
      <c r="G11" s="109">
        <v>643</v>
      </c>
      <c r="H11" s="58">
        <v>343</v>
      </c>
    </row>
    <row r="12" s="103" customFormat="1" ht="21.75" customHeight="1" spans="1:8">
      <c r="A12" s="81" t="s">
        <v>221</v>
      </c>
      <c r="B12" s="84"/>
      <c r="C12" s="58"/>
      <c r="D12" s="58"/>
      <c r="E12" s="81" t="s">
        <v>222</v>
      </c>
      <c r="F12" s="84"/>
      <c r="G12" s="109">
        <v>1547</v>
      </c>
      <c r="H12" s="58">
        <v>1547</v>
      </c>
    </row>
    <row r="13" s="103" customFormat="1" ht="21.75" customHeight="1" spans="1:8">
      <c r="A13" s="84"/>
      <c r="B13" s="84"/>
      <c r="C13" s="58"/>
      <c r="D13" s="58"/>
      <c r="E13" s="81" t="s">
        <v>223</v>
      </c>
      <c r="F13" s="109">
        <v>10429</v>
      </c>
      <c r="G13" s="109">
        <v>77896</v>
      </c>
      <c r="H13" s="58">
        <v>77730</v>
      </c>
    </row>
    <row r="14" s="103" customFormat="1" ht="21.75" customHeight="1" spans="1:8">
      <c r="A14" s="81"/>
      <c r="B14" s="81"/>
      <c r="C14" s="111"/>
      <c r="D14" s="111"/>
      <c r="E14" s="81"/>
      <c r="F14" s="110"/>
      <c r="G14" s="111"/>
      <c r="H14" s="111"/>
    </row>
    <row r="15" s="103" customFormat="1" ht="21.75" customHeight="1" spans="1:8">
      <c r="A15" s="81"/>
      <c r="B15" s="81"/>
      <c r="C15" s="111"/>
      <c r="D15" s="111"/>
      <c r="E15" s="81"/>
      <c r="F15" s="110"/>
      <c r="G15" s="112"/>
      <c r="H15" s="111"/>
    </row>
    <row r="16" s="103" customFormat="1" ht="21.75" customHeight="1" spans="1:8">
      <c r="A16" s="81"/>
      <c r="B16" s="81"/>
      <c r="C16" s="111"/>
      <c r="D16" s="111"/>
      <c r="E16" s="81"/>
      <c r="F16" s="110"/>
      <c r="G16" s="112"/>
      <c r="H16" s="111"/>
    </row>
    <row r="17" s="103" customFormat="1" ht="21.75" customHeight="1" spans="1:8">
      <c r="A17" s="81"/>
      <c r="B17" s="81"/>
      <c r="C17" s="111"/>
      <c r="D17" s="111"/>
      <c r="E17" s="81"/>
      <c r="F17" s="110"/>
      <c r="G17" s="112"/>
      <c r="H17" s="111"/>
    </row>
    <row r="18" s="103" customFormat="1" ht="21.75" customHeight="1" spans="1:8">
      <c r="A18" s="81"/>
      <c r="B18" s="81"/>
      <c r="C18" s="111"/>
      <c r="D18" s="111"/>
      <c r="E18" s="81"/>
      <c r="F18" s="110"/>
      <c r="G18" s="112"/>
      <c r="H18" s="111"/>
    </row>
    <row r="19" s="103" customFormat="1" ht="21.75" customHeight="1" spans="1:8">
      <c r="A19" s="81"/>
      <c r="B19" s="81"/>
      <c r="C19" s="111"/>
      <c r="D19" s="111"/>
      <c r="E19" s="81"/>
      <c r="F19" s="110"/>
      <c r="G19" s="112"/>
      <c r="H19" s="111"/>
    </row>
    <row r="20" s="103" customFormat="1" ht="21.75" customHeight="1" spans="1:8">
      <c r="A20" s="81"/>
      <c r="B20" s="81"/>
      <c r="C20" s="111"/>
      <c r="D20" s="111"/>
      <c r="E20" s="81"/>
      <c r="F20" s="110"/>
      <c r="G20" s="112"/>
      <c r="H20" s="111"/>
    </row>
    <row r="21" s="103" customFormat="1" ht="21.75" customHeight="1" spans="1:8">
      <c r="A21" s="67" t="s">
        <v>160</v>
      </c>
      <c r="B21" s="58">
        <v>310933</v>
      </c>
      <c r="C21" s="58">
        <f>SUM(C5:C12)</f>
        <v>347903</v>
      </c>
      <c r="D21" s="58">
        <f>SUM(D5:D12)</f>
        <v>347903</v>
      </c>
      <c r="E21" s="68" t="s">
        <v>160</v>
      </c>
      <c r="F21" s="58">
        <v>310933</v>
      </c>
      <c r="G21" s="58">
        <f>SUM(G5:G20)</f>
        <v>267280</v>
      </c>
      <c r="H21" s="58">
        <f>SUM(H5:H20)</f>
        <v>266780</v>
      </c>
    </row>
    <row r="22" s="103" customFormat="1" ht="21.75" customHeight="1" spans="1:8">
      <c r="A22" s="90"/>
      <c r="B22" s="90"/>
      <c r="C22" s="90"/>
      <c r="D22" s="90"/>
      <c r="E22" s="90"/>
      <c r="F22" s="90"/>
      <c r="G22" s="90"/>
      <c r="H22" s="90"/>
    </row>
  </sheetData>
  <mergeCells count="3">
    <mergeCell ref="A2:H2"/>
    <mergeCell ref="G3:H3"/>
    <mergeCell ref="A22:H22"/>
  </mergeCells>
  <printOptions horizontalCentered="1"/>
  <pageMargins left="0.550694444444444" right="0.747916666666667" top="0.590277777777778" bottom="0.629861111111111" header="0.511805555555556" footer="0.511805555555556"/>
  <pageSetup paperSize="9" firstPageNumber="0" orientation="landscape" useFirstPageNumber="1" horizont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D15"/>
  <sheetViews>
    <sheetView workbookViewId="0">
      <selection activeCell="F9" sqref="F9"/>
    </sheetView>
  </sheetViews>
  <sheetFormatPr defaultColWidth="9" defaultRowHeight="15" outlineLevelCol="3"/>
  <cols>
    <col min="1" max="1" width="43.5" customWidth="1"/>
    <col min="2" max="2" width="13.25" customWidth="1"/>
    <col min="3" max="3" width="36.875" customWidth="1"/>
    <col min="4" max="4" width="13.75" customWidth="1"/>
  </cols>
  <sheetData>
    <row r="1" ht="19.5" customHeight="1" spans="1:4">
      <c r="A1" s="93" t="s">
        <v>224</v>
      </c>
      <c r="B1" s="94"/>
      <c r="C1" s="94"/>
      <c r="D1" s="94"/>
    </row>
    <row r="2" s="91" customFormat="1" ht="33.75" customHeight="1" spans="1:4">
      <c r="A2" s="47" t="s">
        <v>225</v>
      </c>
      <c r="B2" s="47"/>
      <c r="C2" s="47"/>
      <c r="D2" s="47"/>
    </row>
    <row r="3" s="91" customFormat="1" ht="22.5" customHeight="1" spans="1:4">
      <c r="A3" s="95"/>
      <c r="B3" s="95"/>
      <c r="C3" s="95"/>
      <c r="D3" s="96" t="s">
        <v>59</v>
      </c>
    </row>
    <row r="4" s="91" customFormat="1" ht="36.75" customHeight="1" spans="1:4">
      <c r="A4" s="50" t="s">
        <v>226</v>
      </c>
      <c r="B4" s="50" t="s">
        <v>6</v>
      </c>
      <c r="C4" s="50" t="s">
        <v>226</v>
      </c>
      <c r="D4" s="50" t="s">
        <v>6</v>
      </c>
    </row>
    <row r="5" s="91" customFormat="1" ht="30" customHeight="1" spans="1:4">
      <c r="A5" s="97" t="s">
        <v>227</v>
      </c>
      <c r="B5" s="98">
        <v>347903</v>
      </c>
      <c r="C5" s="97" t="s">
        <v>228</v>
      </c>
      <c r="D5" s="98">
        <v>266780</v>
      </c>
    </row>
    <row r="6" s="91" customFormat="1" ht="30" customHeight="1" spans="1:4">
      <c r="A6" s="99" t="s">
        <v>229</v>
      </c>
      <c r="B6" s="98">
        <v>4614</v>
      </c>
      <c r="C6" s="99" t="s">
        <v>230</v>
      </c>
      <c r="D6" s="98">
        <v>57</v>
      </c>
    </row>
    <row r="7" s="91" customFormat="1" ht="30" customHeight="1" spans="1:4">
      <c r="A7" s="99" t="s">
        <v>231</v>
      </c>
      <c r="B7" s="98"/>
      <c r="C7" s="99" t="s">
        <v>232</v>
      </c>
      <c r="D7" s="98"/>
    </row>
    <row r="8" s="91" customFormat="1" ht="30" customHeight="1" spans="1:4">
      <c r="A8" s="99" t="s">
        <v>233</v>
      </c>
      <c r="B8" s="98">
        <v>66000</v>
      </c>
      <c r="C8" s="99" t="s">
        <v>234</v>
      </c>
      <c r="D8" s="98"/>
    </row>
    <row r="9" s="91" customFormat="1" ht="30" customHeight="1" spans="1:4">
      <c r="A9" s="99"/>
      <c r="B9" s="98"/>
      <c r="C9" s="99" t="s">
        <v>235</v>
      </c>
      <c r="D9" s="98">
        <v>155302</v>
      </c>
    </row>
    <row r="10" s="92" customFormat="1" ht="30" customHeight="1" spans="1:4">
      <c r="A10" s="99"/>
      <c r="B10" s="98"/>
      <c r="C10" s="100"/>
      <c r="D10" s="98"/>
    </row>
    <row r="11" s="92" customFormat="1" ht="30" customHeight="1" spans="1:4">
      <c r="A11" s="99" t="s">
        <v>236</v>
      </c>
      <c r="B11" s="98">
        <v>4122</v>
      </c>
      <c r="C11" s="99" t="s">
        <v>237</v>
      </c>
      <c r="D11" s="101">
        <v>500</v>
      </c>
    </row>
    <row r="12" s="92" customFormat="1" ht="30" customHeight="1" spans="1:4">
      <c r="A12" s="99"/>
      <c r="B12" s="98"/>
      <c r="C12" s="99"/>
      <c r="D12" s="98"/>
    </row>
    <row r="13" s="92" customFormat="1" ht="30" customHeight="1" spans="1:4">
      <c r="A13" s="57" t="s">
        <v>160</v>
      </c>
      <c r="B13" s="98">
        <f>B5+B6+B7+B8+B9+B11</f>
        <v>422639</v>
      </c>
      <c r="C13" s="57" t="s">
        <v>160</v>
      </c>
      <c r="D13" s="98">
        <f>D5+D6+D7+D8+D9+D11</f>
        <v>422639</v>
      </c>
    </row>
    <row r="14" s="92" customFormat="1" ht="27" customHeight="1" spans="1:4">
      <c r="A14" s="94"/>
      <c r="B14" s="94"/>
      <c r="C14" s="94"/>
      <c r="D14" s="94"/>
    </row>
    <row r="15" spans="1:4">
      <c r="A15" s="102"/>
      <c r="B15" s="102"/>
      <c r="C15" s="102"/>
      <c r="D15" s="102"/>
    </row>
  </sheetData>
  <mergeCells count="1">
    <mergeCell ref="A2:D2"/>
  </mergeCells>
  <printOptions horizontalCentered="1"/>
  <pageMargins left="0.984251968503937" right="0.984251968503937" top="0.748031496062992" bottom="0.748031496062992" header="0.511811023622047" footer="0.511811023622047"/>
  <pageSetup paperSize="9" firstPageNumber="0" orientation="landscape" useFirstPageNumber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H22"/>
  <sheetViews>
    <sheetView workbookViewId="0">
      <selection activeCell="L17" sqref="L17"/>
    </sheetView>
  </sheetViews>
  <sheetFormatPr defaultColWidth="9" defaultRowHeight="15" outlineLevelCol="7"/>
  <cols>
    <col min="1" max="1" width="32.25" style="70" customWidth="1"/>
    <col min="2" max="2" width="12.125" style="70" customWidth="1"/>
    <col min="3" max="3" width="13" style="1" customWidth="1"/>
    <col min="4" max="4" width="9.875" style="70" customWidth="1"/>
    <col min="5" max="5" width="32.25" style="70" customWidth="1"/>
    <col min="6" max="6" width="12" style="70" customWidth="1"/>
    <col min="7" max="7" width="12.25" style="70" customWidth="1"/>
    <col min="8" max="8" width="9.875" style="70" customWidth="1"/>
    <col min="9" max="16384" width="9" style="70"/>
  </cols>
  <sheetData>
    <row r="1" s="70" customFormat="1" ht="25.5" customHeight="1" spans="1:8">
      <c r="A1" s="72" t="s">
        <v>238</v>
      </c>
      <c r="B1" s="72"/>
      <c r="C1" s="73"/>
      <c r="D1" s="74"/>
      <c r="E1" s="74"/>
      <c r="F1" s="74"/>
      <c r="G1" s="74"/>
      <c r="H1" s="74"/>
    </row>
    <row r="2" s="71" customFormat="1" ht="40.5" customHeight="1" spans="1:8">
      <c r="A2" s="63" t="s">
        <v>239</v>
      </c>
      <c r="B2" s="63"/>
      <c r="C2" s="31"/>
      <c r="D2" s="63"/>
      <c r="E2" s="63"/>
      <c r="F2" s="63"/>
      <c r="G2" s="63"/>
      <c r="H2" s="63"/>
    </row>
    <row r="3" s="71" customFormat="1" ht="19.5" customHeight="1" spans="1:8">
      <c r="A3" s="75"/>
      <c r="B3" s="75"/>
      <c r="C3" s="76"/>
      <c r="D3" s="75"/>
      <c r="E3" s="75"/>
      <c r="F3" s="75"/>
      <c r="G3" s="77" t="s">
        <v>2</v>
      </c>
      <c r="H3" s="77"/>
    </row>
    <row r="4" s="71" customFormat="1" ht="32.25" customHeight="1" spans="1:8">
      <c r="A4" s="78" t="s">
        <v>113</v>
      </c>
      <c r="B4" s="79" t="s">
        <v>4</v>
      </c>
      <c r="C4" s="34" t="s">
        <v>5</v>
      </c>
      <c r="D4" s="78" t="s">
        <v>6</v>
      </c>
      <c r="E4" s="78" t="s">
        <v>113</v>
      </c>
      <c r="F4" s="79" t="s">
        <v>4</v>
      </c>
      <c r="G4" s="80" t="s">
        <v>5</v>
      </c>
      <c r="H4" s="78" t="s">
        <v>6</v>
      </c>
    </row>
    <row r="5" s="71" customFormat="1" ht="21.75" customHeight="1" spans="1:8">
      <c r="A5" s="81" t="s">
        <v>240</v>
      </c>
      <c r="B5" s="82">
        <v>10000</v>
      </c>
      <c r="C5" s="82">
        <v>0</v>
      </c>
      <c r="D5" s="82">
        <v>0</v>
      </c>
      <c r="E5" s="81" t="s">
        <v>241</v>
      </c>
      <c r="F5" s="82">
        <v>0</v>
      </c>
      <c r="G5" s="83">
        <v>292</v>
      </c>
      <c r="H5" s="83">
        <v>10</v>
      </c>
    </row>
    <row r="6" s="71" customFormat="1" ht="21.75" customHeight="1" spans="1:8">
      <c r="A6" s="84" t="s">
        <v>242</v>
      </c>
      <c r="B6" s="85">
        <v>0</v>
      </c>
      <c r="C6" s="82">
        <v>0</v>
      </c>
      <c r="D6" s="82">
        <v>0</v>
      </c>
      <c r="E6" s="84" t="s">
        <v>243</v>
      </c>
      <c r="F6" s="85">
        <v>10000</v>
      </c>
      <c r="G6" s="85">
        <v>0</v>
      </c>
      <c r="H6" s="82">
        <v>0</v>
      </c>
    </row>
    <row r="7" s="71" customFormat="1" ht="21.75" customHeight="1" spans="1:8">
      <c r="A7" s="84" t="s">
        <v>244</v>
      </c>
      <c r="B7" s="85">
        <v>0</v>
      </c>
      <c r="C7" s="82">
        <v>0</v>
      </c>
      <c r="D7" s="82">
        <v>0</v>
      </c>
      <c r="E7" s="84" t="s">
        <v>245</v>
      </c>
      <c r="F7" s="85">
        <v>0</v>
      </c>
      <c r="G7" s="85">
        <v>0</v>
      </c>
      <c r="H7" s="82">
        <v>0</v>
      </c>
    </row>
    <row r="8" s="71" customFormat="1" ht="21.75" customHeight="1" spans="1:8">
      <c r="A8" s="84" t="s">
        <v>246</v>
      </c>
      <c r="B8" s="85">
        <v>0</v>
      </c>
      <c r="C8" s="82">
        <v>0</v>
      </c>
      <c r="D8" s="82">
        <v>0</v>
      </c>
      <c r="E8" s="84" t="s">
        <v>247</v>
      </c>
      <c r="F8" s="85">
        <v>0</v>
      </c>
      <c r="G8" s="85">
        <v>0</v>
      </c>
      <c r="H8" s="82">
        <v>0</v>
      </c>
    </row>
    <row r="9" s="71" customFormat="1" ht="21.75" customHeight="1" spans="1:8">
      <c r="A9" s="84" t="s">
        <v>248</v>
      </c>
      <c r="B9" s="85">
        <v>0</v>
      </c>
      <c r="C9" s="82">
        <v>29737</v>
      </c>
      <c r="D9" s="82">
        <v>29737</v>
      </c>
      <c r="E9" s="84"/>
      <c r="F9" s="85"/>
      <c r="G9" s="85"/>
      <c r="H9" s="82"/>
    </row>
    <row r="10" s="71" customFormat="1" ht="21.75" customHeight="1" spans="1:8">
      <c r="A10" s="86"/>
      <c r="B10" s="82"/>
      <c r="C10" s="82"/>
      <c r="D10" s="82"/>
      <c r="E10" s="86"/>
      <c r="F10" s="82"/>
      <c r="G10" s="82"/>
      <c r="H10" s="82"/>
    </row>
    <row r="11" s="71" customFormat="1" ht="21.75" customHeight="1" spans="1:8">
      <c r="A11" s="84"/>
      <c r="B11" s="85"/>
      <c r="C11" s="82"/>
      <c r="D11" s="82"/>
      <c r="E11" s="84"/>
      <c r="F11" s="85"/>
      <c r="G11" s="85"/>
      <c r="H11" s="82"/>
    </row>
    <row r="12" s="71" customFormat="1" ht="21.75" customHeight="1" spans="1:8">
      <c r="A12" s="84"/>
      <c r="B12" s="85"/>
      <c r="C12" s="82"/>
      <c r="D12" s="82"/>
      <c r="E12" s="84"/>
      <c r="F12" s="85"/>
      <c r="G12" s="85"/>
      <c r="H12" s="82"/>
    </row>
    <row r="13" s="71" customFormat="1" ht="21.75" customHeight="1" spans="1:8">
      <c r="A13" s="84"/>
      <c r="B13" s="85"/>
      <c r="C13" s="82"/>
      <c r="D13" s="82"/>
      <c r="E13" s="84"/>
      <c r="F13" s="85"/>
      <c r="G13" s="85"/>
      <c r="H13" s="82"/>
    </row>
    <row r="14" s="71" customFormat="1" ht="21.75" customHeight="1" spans="1:8">
      <c r="A14" s="84"/>
      <c r="B14" s="84"/>
      <c r="C14" s="58"/>
      <c r="D14" s="58"/>
      <c r="E14" s="84"/>
      <c r="F14" s="82"/>
      <c r="G14" s="82"/>
      <c r="H14" s="82"/>
    </row>
    <row r="15" s="71" customFormat="1" ht="21.75" customHeight="1" spans="1:8">
      <c r="A15" s="84"/>
      <c r="B15" s="84"/>
      <c r="C15" s="58"/>
      <c r="D15" s="58"/>
      <c r="E15" s="84"/>
      <c r="F15" s="82"/>
      <c r="G15" s="87"/>
      <c r="H15" s="82"/>
    </row>
    <row r="16" s="71" customFormat="1" ht="21.75" customHeight="1" spans="1:8">
      <c r="A16" s="84"/>
      <c r="B16" s="84"/>
      <c r="C16" s="58"/>
      <c r="D16" s="58"/>
      <c r="E16" s="84"/>
      <c r="F16" s="86"/>
      <c r="G16" s="88"/>
      <c r="H16" s="58"/>
    </row>
    <row r="17" s="71" customFormat="1" ht="21.75" customHeight="1" spans="1:8">
      <c r="A17" s="84"/>
      <c r="B17" s="84"/>
      <c r="C17" s="58"/>
      <c r="D17" s="58"/>
      <c r="E17" s="84"/>
      <c r="F17" s="86"/>
      <c r="G17" s="88"/>
      <c r="H17" s="58"/>
    </row>
    <row r="18" s="71" customFormat="1" ht="21.75" customHeight="1" spans="1:8">
      <c r="A18" s="84"/>
      <c r="B18" s="84"/>
      <c r="C18" s="58"/>
      <c r="D18" s="58"/>
      <c r="E18" s="84"/>
      <c r="F18" s="86"/>
      <c r="G18" s="88"/>
      <c r="H18" s="58"/>
    </row>
    <row r="19" s="71" customFormat="1" ht="21.75" customHeight="1" spans="1:8">
      <c r="A19" s="84"/>
      <c r="B19" s="84"/>
      <c r="C19" s="58"/>
      <c r="D19" s="58"/>
      <c r="E19" s="84"/>
      <c r="F19" s="86"/>
      <c r="G19" s="88"/>
      <c r="H19" s="58"/>
    </row>
    <row r="20" s="71" customFormat="1" ht="21.75" customHeight="1" spans="1:8">
      <c r="A20" s="84"/>
      <c r="B20" s="84"/>
      <c r="C20" s="58"/>
      <c r="D20" s="58"/>
      <c r="E20" s="84"/>
      <c r="F20" s="86"/>
      <c r="G20" s="88"/>
      <c r="H20" s="58"/>
    </row>
    <row r="21" s="71" customFormat="1" ht="21.75" customHeight="1" spans="1:8">
      <c r="A21" s="89" t="s">
        <v>249</v>
      </c>
      <c r="B21" s="82">
        <v>10000</v>
      </c>
      <c r="C21" s="82">
        <v>29737</v>
      </c>
      <c r="D21" s="82">
        <f>D9+D11+D12</f>
        <v>29737</v>
      </c>
      <c r="E21" s="82" t="s">
        <v>249</v>
      </c>
      <c r="F21" s="82">
        <v>10000</v>
      </c>
      <c r="G21" s="82">
        <v>292</v>
      </c>
      <c r="H21" s="82">
        <v>10</v>
      </c>
    </row>
    <row r="22" s="71" customFormat="1" ht="21.75" customHeight="1" spans="1:8">
      <c r="A22" s="90"/>
      <c r="B22" s="90"/>
      <c r="C22" s="90"/>
      <c r="D22" s="90"/>
      <c r="E22" s="90"/>
      <c r="F22" s="90"/>
      <c r="G22" s="90"/>
      <c r="H22" s="90"/>
    </row>
  </sheetData>
  <mergeCells count="3">
    <mergeCell ref="A2:H2"/>
    <mergeCell ref="G3:H3"/>
    <mergeCell ref="A22:H22"/>
  </mergeCells>
  <printOptions horizontalCentered="1"/>
  <pageMargins left="0.472222222222222" right="0.275" top="0.629861111111111" bottom="0.629861111111111" header="0.5" footer="0.5"/>
  <pageSetup paperSize="9" scale="96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D16"/>
  <sheetViews>
    <sheetView workbookViewId="0">
      <selection activeCell="I10" sqref="I10"/>
    </sheetView>
  </sheetViews>
  <sheetFormatPr defaultColWidth="9" defaultRowHeight="15.4" outlineLevelCol="3"/>
  <cols>
    <col min="1" max="1" width="45.25" style="61" customWidth="1"/>
    <col min="2" max="2" width="13" style="61" customWidth="1"/>
    <col min="3" max="3" width="45.25" style="61" customWidth="1"/>
    <col min="4" max="4" width="13.875" style="61" customWidth="1"/>
    <col min="5" max="16384" width="9" style="61"/>
  </cols>
  <sheetData>
    <row r="1" ht="27.75" customHeight="1" spans="1:1">
      <c r="A1" s="62" t="s">
        <v>250</v>
      </c>
    </row>
    <row r="2" ht="38.25" customHeight="1" spans="1:4">
      <c r="A2" s="63" t="s">
        <v>251</v>
      </c>
      <c r="B2" s="63"/>
      <c r="C2" s="63"/>
      <c r="D2" s="63"/>
    </row>
    <row r="3" ht="20.25" customHeight="1" spans="1:4">
      <c r="A3" s="64"/>
      <c r="B3" s="64"/>
      <c r="C3" s="64"/>
      <c r="D3" s="64" t="s">
        <v>59</v>
      </c>
    </row>
    <row r="4" ht="40.5" customHeight="1" spans="1:4">
      <c r="A4" s="52" t="s">
        <v>113</v>
      </c>
      <c r="B4" s="52" t="s">
        <v>6</v>
      </c>
      <c r="C4" s="52" t="s">
        <v>113</v>
      </c>
      <c r="D4" s="52" t="s">
        <v>6</v>
      </c>
    </row>
    <row r="5" ht="30" customHeight="1" spans="1:4">
      <c r="A5" s="65" t="s">
        <v>240</v>
      </c>
      <c r="B5" s="66"/>
      <c r="C5" s="65" t="s">
        <v>241</v>
      </c>
      <c r="D5" s="66">
        <v>10</v>
      </c>
    </row>
    <row r="6" ht="30" customHeight="1" spans="1:4">
      <c r="A6" s="65" t="s">
        <v>252</v>
      </c>
      <c r="B6" s="66"/>
      <c r="C6" s="65" t="s">
        <v>253</v>
      </c>
      <c r="D6" s="66">
        <v>10</v>
      </c>
    </row>
    <row r="7" ht="30" customHeight="1" spans="1:4">
      <c r="A7" s="65" t="s">
        <v>254</v>
      </c>
      <c r="B7" s="66"/>
      <c r="C7" s="65" t="s">
        <v>255</v>
      </c>
      <c r="D7" s="66"/>
    </row>
    <row r="8" ht="30" customHeight="1" spans="1:4">
      <c r="A8" s="65" t="s">
        <v>256</v>
      </c>
      <c r="B8" s="66"/>
      <c r="C8" s="65" t="s">
        <v>257</v>
      </c>
      <c r="D8" s="66"/>
    </row>
    <row r="9" ht="30" customHeight="1" spans="1:4">
      <c r="A9" s="65" t="s">
        <v>258</v>
      </c>
      <c r="B9" s="66">
        <v>29737</v>
      </c>
      <c r="C9" s="65" t="s">
        <v>259</v>
      </c>
      <c r="D9" s="66"/>
    </row>
    <row r="10" ht="30" customHeight="1" spans="1:4">
      <c r="A10" s="67" t="s">
        <v>260</v>
      </c>
      <c r="B10" s="66">
        <f>SUM(B4:B9)</f>
        <v>29737</v>
      </c>
      <c r="C10" s="65" t="s">
        <v>261</v>
      </c>
      <c r="D10" s="66"/>
    </row>
    <row r="11" ht="30" customHeight="1" spans="1:4">
      <c r="A11" s="65" t="s">
        <v>262</v>
      </c>
      <c r="B11" s="66">
        <v>144</v>
      </c>
      <c r="C11" s="68" t="s">
        <v>263</v>
      </c>
      <c r="D11" s="58">
        <v>10</v>
      </c>
    </row>
    <row r="12" ht="30" customHeight="1" spans="1:4">
      <c r="A12" s="65" t="s">
        <v>264</v>
      </c>
      <c r="B12" s="58"/>
      <c r="C12" s="65" t="s">
        <v>265</v>
      </c>
      <c r="D12" s="58"/>
    </row>
    <row r="13" ht="30" customHeight="1" spans="1:4">
      <c r="A13" s="65"/>
      <c r="B13" s="58"/>
      <c r="C13" s="65" t="s">
        <v>266</v>
      </c>
      <c r="D13" s="58"/>
    </row>
    <row r="14" ht="30" customHeight="1" spans="1:4">
      <c r="A14" s="65"/>
      <c r="B14" s="66"/>
      <c r="C14" s="69" t="s">
        <v>267</v>
      </c>
      <c r="D14" s="58">
        <v>29808</v>
      </c>
    </row>
    <row r="15" ht="30" customHeight="1" spans="1:4">
      <c r="A15" s="65" t="s">
        <v>268</v>
      </c>
      <c r="B15" s="66">
        <v>219</v>
      </c>
      <c r="C15" s="69" t="s">
        <v>269</v>
      </c>
      <c r="D15" s="58">
        <v>282</v>
      </c>
    </row>
    <row r="16" ht="30" customHeight="1" spans="1:4">
      <c r="A16" s="67" t="s">
        <v>270</v>
      </c>
      <c r="B16" s="66">
        <f>B11+B15+B10</f>
        <v>30100</v>
      </c>
      <c r="C16" s="68" t="s">
        <v>271</v>
      </c>
      <c r="D16" s="58">
        <f>D11+D14+D15</f>
        <v>30100</v>
      </c>
    </row>
  </sheetData>
  <mergeCells count="1">
    <mergeCell ref="A2:D2"/>
  </mergeCells>
  <pageMargins left="0.75" right="0.314583333333333" top="0.44" bottom="0.36" header="0.38" footer="0.2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表1</vt:lpstr>
      <vt:lpstr>表2</vt:lpstr>
      <vt:lpstr>表3</vt:lpstr>
      <vt:lpstr>表4</vt:lpstr>
      <vt:lpstr>表5</vt:lpstr>
      <vt:lpstr>表6</vt:lpstr>
      <vt:lpstr>表7</vt:lpstr>
      <vt:lpstr>表8</vt:lpstr>
      <vt:lpstr>表9</vt:lpstr>
      <vt:lpstr>表10</vt:lpstr>
      <vt:lpstr>表11</vt:lpstr>
      <vt:lpstr>表12</vt:lpstr>
      <vt:lpstr>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株洲市财政局国库科</dc:creator>
  <cp:lastModifiedBy>十元</cp:lastModifiedBy>
  <dcterms:created xsi:type="dcterms:W3CDTF">2005-06-16T06:51:00Z</dcterms:created>
  <cp:lastPrinted>2021-07-12T07:54:00Z</cp:lastPrinted>
  <dcterms:modified xsi:type="dcterms:W3CDTF">2024-06-27T06:46:06Z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DBC61A92D49D4E3193095BCC2C0543FF</vt:lpwstr>
  </property>
</Properties>
</file>