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<sst xmlns="http://schemas.openxmlformats.org/spreadsheetml/2006/main" count="1345" uniqueCount="552">
  <si>
    <t>2024年部门预算公开表</t>
  </si>
  <si>
    <t>单位编码：</t>
  </si>
  <si>
    <t>066008</t>
  </si>
  <si>
    <t>单位名称：</t>
  </si>
  <si>
    <t>炎陵县中村瑶族乡人民政府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</si>
  <si>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</si>
  <si>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</si>
  <si>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</si>
  <si>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</si>
  <si>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</si>
  <si>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</si>
  <si>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</si>
  <si>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</si>
  <si>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</si>
  <si>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</si>
  <si>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</si>
  <si>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</si>
  <si>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</si>
  <si>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</si>
  <si>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</si>
  <si>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</si>
  <si>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</si>
  <si>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</si>
  <si>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</si>
  <si>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</si>
  <si>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</si>
  <si>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</si>
  <si>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</si>
  <si>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</si>
  <si>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</si>
  <si>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</si>
  <si>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单位：066008_炎陵县中村瑶族乡人民政府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</si>
  <si>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</si>
  <si>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</si>
  <si>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</si>
  <si>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</si>
  <si>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</si>
  <si>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</si>
  <si>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</si>
  <si>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</si>
  <si>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</si>
  <si>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</si>
  <si>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</si>
  <si>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</si>
  <si>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</si>
  <si>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</si>
  <si>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</si>
  <si>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</si>
  <si>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</si>
  <si>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</si>
  <si>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</si>
  <si>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</si>
  <si>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</si>
  <si>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</si>
  <si>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</si>
  <si>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</si>
  <si>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</si>
  <si>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</si>
  <si>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</si>
  <si>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</si>
  <si>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</si>
  <si>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</si>
  <si>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</si>
  <si>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</si>
  <si>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</si>
  <si>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</si>
  <si>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</si>
  <si>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</si>
  <si>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</si>
  <si>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</si>
  <si>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</si>
  <si>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</si>
  <si>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</si>
  <si>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</si>
  <si>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</si>
  <si>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</si>
  <si>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</si>
  <si>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</si>
  <si>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</si>
  <si>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</si>
  <si>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</si>
  <si>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</si>
  <si>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</si>
  <si>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</si>
  <si>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</si>
  <si>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</si>
  <si>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</si>
  <si>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</si>
  <si>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</si>
  <si>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</si>
  <si>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</si>
  <si>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</si>
  <si>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</si>
  <si>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</si>
  <si>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</si>
  <si>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</si>
  <si>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</si>
  <si>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</si>
  <si>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</si>
  <si>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</si>
  <si>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</si>
  <si>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</si>
  <si>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</si>
  <si>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</si>
  <si>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</si>
  <si>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</si>
  <si>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</si>
  <si>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</si>
  <si>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</si>
  <si>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</si>
  <si>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</si>
  <si>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</si>
  <si>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</si>
  <si>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</si>
  <si>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</si>
  <si>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</si>
  <si>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</si>
  <si>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</si>
  <si>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</si>
  <si>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</si>
  <si>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</si>
  <si>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</si>
  <si>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</si>
  <si>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</si>
  <si>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</si>
  <si>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</si>
  <si>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</si>
  <si>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</si>
  <si>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</si>
  <si>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</si>
  <si>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</si>
  <si>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</si>
  <si>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</si>
  <si>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</si>
  <si>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</si>
  <si>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</si>
  <si>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</si>
  <si>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</si>
  <si>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</si>
  <si>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</si>
  <si>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</si>
  <si>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</si>
  <si>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</si>
  <si>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</si>
  <si>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</si>
  <si>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</si>
  <si>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</si>
  <si>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</si>
  <si>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</si>
  <si>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</si>
  <si>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</si>
  <si>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</si>
  <si>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</si>
  <si>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</si>
  <si>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066</t>
  </si>
  <si>
    <t>乡镇人民政府</t>
  </si>
  <si>
    <t xml:space="preserve">  066008</t>
  </si>
  <si>
    <t xml:space="preserve">  炎陵县中村瑶族乡人民政府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</si>
  <si>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</si>
  <si>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</si>
  <si>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</si>
  <si>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</si>
  <si>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</si>
  <si>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</si>
  <si>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</si>
  <si>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</si>
  <si>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</si>
  <si>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</si>
  <si>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</si>
  <si>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</si>
  <si>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炎陵县中村瑶族乡人民政府</t>
  </si>
  <si>
    <t>201</t>
  </si>
  <si>
    <t xml:space="preserve">   201</t>
  </si>
  <si>
    <t xml:space="preserve">   一般公共服务支出</t>
  </si>
  <si>
    <t>01</t>
  </si>
  <si>
    <t xml:space="preserve">     20101</t>
  </si>
  <si>
    <t xml:space="preserve">     人大事务</t>
  </si>
  <si>
    <t xml:space="preserve">      2010101</t>
  </si>
  <si>
    <t xml:space="preserve">      行政运行</t>
  </si>
  <si>
    <t>03</t>
  </si>
  <si>
    <t xml:space="preserve">     20103</t>
  </si>
  <si>
    <t xml:space="preserve">     政府办公厅（室）及相关机构事务</t>
  </si>
  <si>
    <t xml:space="preserve">      2010301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</si>
  <si>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</si>
  <si>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</si>
  <si>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</si>
  <si>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</si>
  <si>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</si>
  <si>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</si>
  <si>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</si>
  <si>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</si>
  <si>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</si>
  <si>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</si>
  <si>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</si>
  <si>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</si>
  <si>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</si>
  <si>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</si>
  <si>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</si>
  <si>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</si>
  <si>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</si>
  <si>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</si>
  <si>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</si>
  <si>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</si>
  <si>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</si>
  <si>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</si>
  <si>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</si>
  <si>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</si>
  <si>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</si>
  <si>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</si>
  <si>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</si>
  <si>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</si>
  <si>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</si>
  <si>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</si>
  <si>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</si>
  <si>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</si>
  <si>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</si>
  <si>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</si>
  <si>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</si>
  <si>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</si>
  <si>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</si>
  <si>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</si>
  <si>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</si>
  <si>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</si>
  <si>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</si>
  <si>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</si>
  <si>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</si>
  <si>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</si>
  <si>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</si>
  <si>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</si>
  <si>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</si>
  <si>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</si>
  <si>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</si>
  <si>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</si>
  <si>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</si>
  <si>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</si>
  <si>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</si>
  <si>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</si>
  <si>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</si>
  <si>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</si>
  <si>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</si>
  <si>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</si>
  <si>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</si>
  <si>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</si>
  <si>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066008</t>
  </si>
  <si>
    <t xml:space="preserve">    行政运行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</si>
  <si>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</si>
  <si>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</si>
  <si>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</si>
  <si>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</si>
  <si>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</si>
  <si>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其他行政事业单位医疗支出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</si>
  <si>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</si>
  <si>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</si>
  <si>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</si>
  <si>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</si>
  <si>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</si>
  <si>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</si>
  <si>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</si>
  <si>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</si>
  <si>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</si>
  <si>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</si>
  <si>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</si>
  <si>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</si>
  <si>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</si>
  <si>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</si>
  <si>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</si>
  <si>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</si>
  <si>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</si>
  <si>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</si>
  <si>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</si>
  <si>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</si>
  <si>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</si>
  <si>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</si>
  <si>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</si>
  <si>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</si>
  <si>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</si>
  <si>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</si>
  <si>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20101</t>
  </si>
  <si>
    <t xml:space="preserve">    人大事务</t>
  </si>
  <si>
    <t xml:space="preserve">     2010101</t>
  </si>
  <si>
    <t xml:space="preserve">     行政运行</t>
  </si>
  <si>
    <t xml:space="preserve">    20103</t>
  </si>
  <si>
    <t xml:space="preserve">    政府办公厅（室）及相关机构事务</t>
  </si>
  <si>
    <t xml:space="preserve">     2010301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</si>
  <si>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</si>
  <si>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</si>
  <si>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</si>
  <si>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</si>
  <si>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</si>
  <si>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</si>
  <si>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</si>
  <si>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</si>
  <si>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</si>
  <si>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</si>
  <si>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</si>
  <si>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</si>
  <si>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</si>
  <si>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</si>
  <si>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</si>
  <si>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</si>
  <si>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</si>
  <si>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</si>
  <si>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21301</t>
  </si>
  <si>
    <t xml:space="preserve">    农业农村</t>
  </si>
  <si>
    <t xml:space="preserve">     2130101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</si>
  <si>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</si>
  <si>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</si>
  <si>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</si>
  <si>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</si>
  <si>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</si>
  <si>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</si>
  <si>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</si>
  <si>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</si>
  <si>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</si>
  <si>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</si>
  <si>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</si>
  <si>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</si>
  <si>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30239</t>
  </si>
  <si>
    <t xml:space="preserve">  其他交通费用</t>
  </si>
  <si>
    <t xml:space="preserve">  30231</t>
  </si>
  <si>
    <t xml:space="preserve">  公务用车运行维护费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</si>
  <si>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</si>
  <si>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</si>
  <si>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</si>
  <si>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</si>
  <si>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</si>
  <si>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</si>
  <si>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</si>
  <si>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</si>
  <si>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30226</t>
  </si>
  <si>
    <t xml:space="preserve">  劳务费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</si>
  <si>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</si>
  <si>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</si>
  <si>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</si>
  <si>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</si>
  <si>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</si>
  <si>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</si>
  <si>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</si>
  <si>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</si>
  <si>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30206</t>
  </si>
  <si>
    <t xml:space="preserve">  电费</t>
  </si>
  <si>
    <t>303</t>
  </si>
  <si>
    <t xml:space="preserve">  30301</t>
  </si>
  <si>
    <t xml:space="preserve">  离休费</t>
  </si>
  <si>
    <t xml:space="preserve">  30399</t>
  </si>
  <si>
    <t xml:space="preserve">  其他对个人和家庭的补助</t>
  </si>
  <si>
    <t xml:space="preserve">  30307</t>
  </si>
  <si>
    <t xml:space="preserve">  医疗费补助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</si>
  <si>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</si>
  <si>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</si>
  <si>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</si>
  <si>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</si>
  <si>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</si>
  <si>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</si>
  <si>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</si>
  <si>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</si>
  <si>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</si>
  <si>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</si>
  <si>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</si>
  <si>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</si>
  <si>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</si>
  <si>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</si>
  <si>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</si>
  <si>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</si>
  <si>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</si>
  <si>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 xml:space="preserve">  其他工资福利支出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</si>
  <si>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</si>
  <si>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</si>
  <si>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</si>
  <si>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</si>
  <si>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</si>
  <si>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</si>
  <si>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</si>
  <si>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</si>
  <si>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</si>
  <si>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</si>
  <si>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</si>
  <si>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</si>
  <si>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</si>
  <si>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</si>
  <si>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</si>
  <si>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</si>
  <si>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</si>
  <si>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</si>
  <si>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</si>
  <si>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</si>
  <si>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</si>
  <si>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</si>
  <si>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</si>
  <si>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</si>
  <si>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</si>
  <si>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</si>
  <si>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</si>
  <si>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</si>
  <si>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</si>
  <si>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</si>
  <si>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</si>
  <si>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</si>
  <si>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</si>
  <si>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</si>
  <si>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</si>
  <si>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</si>
  <si>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</si>
  <si>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</si>
  <si>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</si>
  <si>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</si>
  <si>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</si>
  <si>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</si>
  <si>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</si>
  <si>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</si>
  <si>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</si>
  <si>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</si>
  <si>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</si>
  <si>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</si>
  <si>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</si>
  <si>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</si>
  <si>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</si>
  <si>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</si>
  <si>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</si>
  <si>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</si>
  <si>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</si>
  <si>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</si>
  <si>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</si>
  <si>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</si>
  <si>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</si>
  <si>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</si>
  <si>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</si>
  <si>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</si>
  <si>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</si>
  <si>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</si>
  <si>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</si>
  <si>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</si>
  <si>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</si>
  <si>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</si>
  <si>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</si>
  <si>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</si>
  <si>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</si>
  <si>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</si>
  <si>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</si>
  <si>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</si>
  <si>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</si>
  <si>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</si>
  <si>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</si>
  <si>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</si>
  <si>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</si>
  <si>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</si>
  <si>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</si>
  <si>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</si>
  <si>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</si>
  <si>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</si>
  <si>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</si>
  <si>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</si>
  <si>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</si>
  <si>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</si>
  <si>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</si>
  <si>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</si>
  <si>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</si>
  <si>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</si>
  <si>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</si>
  <si>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</si>
  <si>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</si>
  <si>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</si>
  <si>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</si>
  <si>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</si>
  <si>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</si>
  <si>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</si>
  <si>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</si>
  <si>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066008</t>
  </si>
  <si>
    <t xml:space="preserve">   乡镇人大代表活动经费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</si>
  <si>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</si>
  <si>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</si>
  <si>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</si>
  <si>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</si>
  <si>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</si>
  <si>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</si>
  <si>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</si>
  <si>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</si>
  <si>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</si>
  <si>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</si>
  <si>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</si>
  <si>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</si>
  <si>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</si>
  <si>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</si>
  <si>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乡镇人大代表活动经费</t>
  </si>
  <si>
    <t>2024年乡镇人大代表活动经费9.72万元</t>
  </si>
  <si>
    <t>成本指标</t>
  </si>
  <si>
    <t>经济成本指标</t>
  </si>
  <si>
    <t>拨付经费预计数</t>
  </si>
  <si>
    <t>9.72万元</t>
  </si>
  <si>
    <t>拨付经费预计数9.72万元</t>
  </si>
  <si>
    <t>万元</t>
  </si>
  <si>
    <t>定量</t>
  </si>
  <si>
    <t>社会成本指标</t>
  </si>
  <si>
    <t>生态环境成本指标</t>
  </si>
  <si>
    <t>产出指标</t>
  </si>
  <si>
    <t>数量指标</t>
  </si>
  <si>
    <t>拨付单位个数</t>
  </si>
  <si>
    <t>1家</t>
  </si>
  <si>
    <t>拨付单位个数1家</t>
  </si>
  <si>
    <t>家</t>
  </si>
  <si>
    <t>质量指标</t>
  </si>
  <si>
    <t>拨付发放率</t>
  </si>
  <si>
    <t>100%</t>
  </si>
  <si>
    <t>拨付发放率100%</t>
  </si>
  <si>
    <t>%</t>
  </si>
  <si>
    <t>时效指标</t>
  </si>
  <si>
    <t>拨付及时率</t>
  </si>
  <si>
    <t>拨付及时率100%</t>
  </si>
  <si>
    <t xml:space="preserve">效益指标 </t>
  </si>
  <si>
    <t>经济效益指标</t>
  </si>
  <si>
    <t>社会效益指标</t>
  </si>
  <si>
    <t>提高单位、个人工作积极性</t>
  </si>
  <si>
    <t>是</t>
  </si>
  <si>
    <t>定性</t>
  </si>
  <si>
    <t>生态效益指标</t>
  </si>
  <si>
    <t>可持续影响指标</t>
  </si>
  <si>
    <t>满意度指标</t>
  </si>
  <si>
    <t>服务对象满意度指标</t>
  </si>
  <si>
    <t>受拨付单位满意度</t>
  </si>
  <si>
    <t>受拨付单位满意度100%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</si>
  <si>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</si>
  <si>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</si>
  <si>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</si>
  <si>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</si>
  <si>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</si>
  <si>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</si>
  <si>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</si>
  <si>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</si>
  <si>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</si>
  <si>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</si>
  <si>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</si>
  <si>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1.严格落实基层党建工作;
2.完成县政府交办各项任务、文件收发、镇内日常运转、文书起草、会议布置、会务等;
3.扎实开展农业农村工作;
4.完成县财政交办的各项工作任务，强化资金管理，严格资金使用合法、合规、保障各项涉农资金合理使用;
5.全力促进产业发展，招商引资.</t>
  </si>
  <si>
    <t>各项业务支出不超出预算</t>
  </si>
  <si>
    <t>控制在合理范围之内</t>
  </si>
  <si>
    <t>未完成得0分</t>
  </si>
  <si>
    <t>部门整体预算项目支出</t>
  </si>
  <si>
    <t>每减少5%扣减0.5分</t>
  </si>
  <si>
    <t>预算支出数据准确率</t>
  </si>
  <si>
    <t>部门整体支出支付进度</t>
  </si>
  <si>
    <t>2024年度</t>
  </si>
  <si>
    <t>按工作进度合理支出</t>
  </si>
  <si>
    <t>乡村振兴、产业发展、招商引资</t>
  </si>
  <si>
    <t>全面实行乡村振兴、产业发展、招商引资</t>
  </si>
  <si>
    <t>未达到良好等次得0分</t>
  </si>
  <si>
    <t>提升人民群众的安全感、归属感、幸福感</t>
  </si>
  <si>
    <t>≥90%</t>
  </si>
  <si>
    <t>全面提升人民群众的安全感、归属感、幸福感</t>
  </si>
  <si>
    <t>全面实行人居环境整治及环境及环境保护</t>
  </si>
  <si>
    <t>良好</t>
  </si>
  <si>
    <t>改善环境、促进经济产业持续发展</t>
  </si>
  <si>
    <t>受益群众满意度</t>
  </si>
  <si>
    <t>≥96%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</si>
</sst>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79"/>
      <c r="B4" s="80"/>
      <c r="C4" s="1"/>
      <c r="D4" s="79" t="s">
        <v>1</v>
      </c>
      <c r="E4" s="80" t="s">
        <v>2</v>
      </c>
      <c r="F4" s="80"/>
      <c r="G4" s="80"/>
      <c r="H4" s="80"/>
      <c r="I4" s="1"/>
    </row>
    <row r="5" ht="54.3" customHeight="1" spans="1:9">
      <c r="A5" s="79"/>
      <c r="B5" s="80"/>
      <c r="C5" s="1"/>
      <c r="D5" s="79" t="s">
        <v>3</v>
      </c>
      <c r="E5" s="80" t="s">
        <v>4</v>
      </c>
      <c r="F5" s="80"/>
      <c r="G5" s="80"/>
      <c r="H5" s="80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30" zoomScaleNormal="130" workbookViewId="0">
      <pane ySplit="5" topLeftCell="A6" activePane="bottomLeft" state="frozen"/>
      <selection/>
      <selection pane="bottomLeft" activeCell="D23" sqref="D23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7" t="s">
        <v>310</v>
      </c>
    </row>
    <row r="2" ht="40.5" customHeight="1" spans="1:5">
      <c r="A2" s="18" t="s">
        <v>14</v>
      </c>
      <c r="B2" s="18"/>
      <c r="C2" s="18"/>
      <c r="D2" s="18"/>
      <c r="E2" s="18"/>
    </row>
    <row r="3" ht="20.7" customHeight="1" spans="1:5">
      <c r="A3" s="48" t="s">
        <v>31</v>
      </c>
      <c r="B3" s="48"/>
      <c r="C3" s="48"/>
      <c r="D3" s="48"/>
      <c r="E3" s="49" t="s">
        <v>311</v>
      </c>
    </row>
    <row r="4" ht="38.8" customHeight="1" spans="1:5">
      <c r="A4" s="4" t="s">
        <v>312</v>
      </c>
      <c r="B4" s="4"/>
      <c r="C4" s="4" t="s">
        <v>313</v>
      </c>
      <c r="D4" s="4"/>
      <c r="E4" s="4"/>
    </row>
    <row r="5" ht="22.8" customHeight="1" spans="1:5">
      <c r="A5" s="4" t="s">
        <v>314</v>
      </c>
      <c r="B5" s="4" t="s">
        <v>161</v>
      </c>
      <c r="C5" s="4" t="s">
        <v>136</v>
      </c>
      <c r="D5" s="4" t="s">
        <v>275</v>
      </c>
      <c r="E5" s="4" t="s">
        <v>276</v>
      </c>
    </row>
    <row r="6" ht="26.45" customHeight="1" spans="1:5">
      <c r="A6" s="13" t="s">
        <v>315</v>
      </c>
      <c r="B6" s="13" t="s">
        <v>316</v>
      </c>
      <c r="C6" s="50">
        <f>SUM(C7:C18)</f>
        <v>1409816</v>
      </c>
      <c r="D6" s="50"/>
      <c r="E6" s="50">
        <f>SUM(E7:E18)</f>
        <v>1409816</v>
      </c>
    </row>
    <row r="7" ht="26.45" customHeight="1" spans="1:5">
      <c r="A7" s="9" t="s">
        <v>317</v>
      </c>
      <c r="B7" s="9" t="s">
        <v>318</v>
      </c>
      <c r="C7" s="51">
        <v>446160</v>
      </c>
      <c r="D7" s="51"/>
      <c r="E7" s="51">
        <v>446160</v>
      </c>
    </row>
    <row r="8" ht="26.45" customHeight="1" spans="1:5">
      <c r="A8" s="9" t="s">
        <v>319</v>
      </c>
      <c r="B8" s="9" t="s">
        <v>320</v>
      </c>
      <c r="C8" s="51">
        <v>80000</v>
      </c>
      <c r="D8" s="51"/>
      <c r="E8" s="51">
        <v>80000</v>
      </c>
    </row>
    <row r="9" ht="26.45" customHeight="1" spans="1:5">
      <c r="A9" s="9" t="s">
        <v>321</v>
      </c>
      <c r="B9" s="9" t="s">
        <v>322</v>
      </c>
      <c r="C9" s="51">
        <v>64000</v>
      </c>
      <c r="D9" s="51"/>
      <c r="E9" s="51">
        <v>64000</v>
      </c>
    </row>
    <row r="10" ht="26.45" customHeight="1" spans="1:5">
      <c r="A10" s="9" t="s">
        <v>323</v>
      </c>
      <c r="B10" s="9" t="s">
        <v>324</v>
      </c>
      <c r="C10" s="51">
        <v>24000</v>
      </c>
      <c r="D10" s="51"/>
      <c r="E10" s="51">
        <v>24000</v>
      </c>
    </row>
    <row r="11" ht="26.45" customHeight="1" spans="1:5">
      <c r="A11" s="9" t="s">
        <v>325</v>
      </c>
      <c r="B11" s="9" t="s">
        <v>326</v>
      </c>
      <c r="C11" s="51">
        <v>240000</v>
      </c>
      <c r="D11" s="51"/>
      <c r="E11" s="51">
        <v>240000</v>
      </c>
    </row>
    <row r="12" ht="26.45" customHeight="1" spans="1:5">
      <c r="A12" s="9" t="s">
        <v>327</v>
      </c>
      <c r="B12" s="9" t="s">
        <v>328</v>
      </c>
      <c r="C12" s="51">
        <v>67056</v>
      </c>
      <c r="D12" s="51"/>
      <c r="E12" s="51">
        <v>67056</v>
      </c>
    </row>
    <row r="13" ht="26.45" customHeight="1" spans="1:5">
      <c r="A13" s="9" t="s">
        <v>329</v>
      </c>
      <c r="B13" s="9" t="s">
        <v>330</v>
      </c>
      <c r="C13" s="51">
        <v>70000</v>
      </c>
      <c r="D13" s="51"/>
      <c r="E13" s="51">
        <v>70000</v>
      </c>
    </row>
    <row r="14" ht="26.45" customHeight="1" spans="1:5">
      <c r="A14" s="9" t="s">
        <v>331</v>
      </c>
      <c r="B14" s="9" t="s">
        <v>332</v>
      </c>
      <c r="C14" s="51">
        <v>70000</v>
      </c>
      <c r="D14" s="51"/>
      <c r="E14" s="51">
        <v>70000</v>
      </c>
    </row>
    <row r="15" ht="26.45" customHeight="1" spans="1:5">
      <c r="A15" s="9" t="s">
        <v>333</v>
      </c>
      <c r="B15" s="9" t="s">
        <v>334</v>
      </c>
      <c r="C15" s="51">
        <v>70000</v>
      </c>
      <c r="D15" s="51"/>
      <c r="E15" s="51">
        <v>70000</v>
      </c>
    </row>
    <row r="16" ht="26.45" customHeight="1" spans="1:5">
      <c r="A16" s="9" t="s">
        <v>335</v>
      </c>
      <c r="B16" s="9" t="s">
        <v>336</v>
      </c>
      <c r="C16" s="51">
        <v>100000</v>
      </c>
      <c r="D16" s="51"/>
      <c r="E16" s="51">
        <v>100000</v>
      </c>
    </row>
    <row r="17" ht="26.45" customHeight="1" spans="1:5">
      <c r="A17" s="9" t="s">
        <v>337</v>
      </c>
      <c r="B17" s="9" t="s">
        <v>338</v>
      </c>
      <c r="C17" s="51">
        <v>60000</v>
      </c>
      <c r="D17" s="51"/>
      <c r="E17" s="51">
        <v>60000</v>
      </c>
    </row>
    <row r="18" ht="26.45" customHeight="1" spans="1:5">
      <c r="A18" s="9" t="s">
        <v>339</v>
      </c>
      <c r="B18" s="9" t="s">
        <v>340</v>
      </c>
      <c r="C18" s="51">
        <f>E18</f>
        <v>118600</v>
      </c>
      <c r="D18" s="51"/>
      <c r="E18" s="52">
        <f>80000+38600</f>
        <v>118600</v>
      </c>
    </row>
    <row r="19" ht="26.45" customHeight="1" spans="1:5">
      <c r="A19" s="13" t="s">
        <v>341</v>
      </c>
      <c r="B19" s="13" t="s">
        <v>237</v>
      </c>
      <c r="C19" s="50">
        <v>126426</v>
      </c>
      <c r="D19" s="50">
        <v>126426</v>
      </c>
      <c r="E19" s="50"/>
    </row>
    <row r="20" ht="26.45" customHeight="1" spans="1:5">
      <c r="A20" s="9" t="s">
        <v>342</v>
      </c>
      <c r="B20" s="9" t="s">
        <v>343</v>
      </c>
      <c r="C20" s="51">
        <v>111336</v>
      </c>
      <c r="D20" s="51">
        <v>111336</v>
      </c>
      <c r="E20" s="51"/>
    </row>
    <row r="21" ht="26.45" customHeight="1" spans="1:5">
      <c r="A21" s="9" t="s">
        <v>344</v>
      </c>
      <c r="B21" s="9" t="s">
        <v>345</v>
      </c>
      <c r="C21" s="51">
        <v>13200</v>
      </c>
      <c r="D21" s="51">
        <v>13200</v>
      </c>
      <c r="E21" s="51"/>
    </row>
    <row r="22" ht="26.45" customHeight="1" spans="1:5">
      <c r="A22" s="9" t="s">
        <v>346</v>
      </c>
      <c r="B22" s="9" t="s">
        <v>347</v>
      </c>
      <c r="C22" s="51">
        <v>1890</v>
      </c>
      <c r="D22" s="51">
        <v>1890</v>
      </c>
      <c r="E22" s="51"/>
    </row>
    <row r="23" ht="26.45" customHeight="1" spans="1:5">
      <c r="A23" s="13" t="s">
        <v>348</v>
      </c>
      <c r="B23" s="13" t="s">
        <v>254</v>
      </c>
      <c r="C23" s="50">
        <f>SUM(C24:C32)</f>
        <v>7993039</v>
      </c>
      <c r="D23" s="50">
        <f>SUM(D24:D32)</f>
        <v>7993039</v>
      </c>
      <c r="E23" s="50"/>
    </row>
    <row r="24" ht="26.45" customHeight="1" spans="1:5">
      <c r="A24" s="9" t="s">
        <v>349</v>
      </c>
      <c r="B24" s="9" t="s">
        <v>350</v>
      </c>
      <c r="C24" s="51">
        <f>D24</f>
        <v>1783020</v>
      </c>
      <c r="D24" s="51">
        <v>1783020</v>
      </c>
      <c r="E24" s="51"/>
    </row>
    <row r="25" ht="26.45" customHeight="1" spans="1:5">
      <c r="A25" s="9" t="s">
        <v>351</v>
      </c>
      <c r="B25" s="9" t="s">
        <v>352</v>
      </c>
      <c r="C25" s="51">
        <f t="shared" ref="C25:C32" si="0">D25</f>
        <v>1834631</v>
      </c>
      <c r="D25" s="51">
        <v>1834631</v>
      </c>
      <c r="E25" s="51"/>
    </row>
    <row r="26" ht="26.45" customHeight="1" spans="1:5">
      <c r="A26" s="9" t="s">
        <v>353</v>
      </c>
      <c r="B26" s="9" t="s">
        <v>354</v>
      </c>
      <c r="C26" s="51">
        <f t="shared" si="0"/>
        <v>2298228</v>
      </c>
      <c r="D26" s="51">
        <v>2298228</v>
      </c>
      <c r="E26" s="51"/>
    </row>
    <row r="27" ht="26.45" customHeight="1" spans="1:5">
      <c r="A27" s="9" t="s">
        <v>355</v>
      </c>
      <c r="B27" s="9" t="s">
        <v>356</v>
      </c>
      <c r="C27" s="51">
        <f t="shared" si="0"/>
        <v>788318</v>
      </c>
      <c r="D27" s="51">
        <v>788318</v>
      </c>
      <c r="E27" s="51"/>
    </row>
    <row r="28" ht="26.45" customHeight="1" spans="1:5">
      <c r="A28" s="9" t="s">
        <v>357</v>
      </c>
      <c r="B28" s="9" t="s">
        <v>358</v>
      </c>
      <c r="C28" s="51">
        <f t="shared" si="0"/>
        <v>36248</v>
      </c>
      <c r="D28" s="51">
        <v>36248</v>
      </c>
      <c r="E28" s="51"/>
    </row>
    <row r="29" ht="26.45" customHeight="1" spans="1:5">
      <c r="A29" s="9" t="s">
        <v>359</v>
      </c>
      <c r="B29" s="9" t="s">
        <v>360</v>
      </c>
      <c r="C29" s="51">
        <f t="shared" si="0"/>
        <v>320730</v>
      </c>
      <c r="D29" s="51">
        <v>320730</v>
      </c>
      <c r="E29" s="51"/>
    </row>
    <row r="30" ht="26.45" customHeight="1" spans="1:5">
      <c r="A30" s="9" t="s">
        <v>361</v>
      </c>
      <c r="B30" s="9" t="s">
        <v>362</v>
      </c>
      <c r="C30" s="51">
        <f t="shared" si="0"/>
        <v>110619</v>
      </c>
      <c r="D30" s="51">
        <v>110619</v>
      </c>
      <c r="E30" s="51"/>
    </row>
    <row r="31" ht="26.45" customHeight="1" spans="1:5">
      <c r="A31" s="9" t="s">
        <v>363</v>
      </c>
      <c r="B31" s="9" t="s">
        <v>364</v>
      </c>
      <c r="C31" s="51">
        <f t="shared" si="0"/>
        <v>671245</v>
      </c>
      <c r="D31" s="51">
        <v>671245</v>
      </c>
      <c r="E31" s="51"/>
    </row>
    <row r="32" ht="26.45" customHeight="1" spans="1:5">
      <c r="A32" s="9">
        <v>30199</v>
      </c>
      <c r="B32" s="9" t="s">
        <v>365</v>
      </c>
      <c r="C32" s="51">
        <f t="shared" si="0"/>
        <v>150000</v>
      </c>
      <c r="D32" s="52">
        <v>150000</v>
      </c>
      <c r="E32" s="51"/>
    </row>
    <row r="33" ht="22.8" customHeight="1" spans="1:5">
      <c r="A33" s="19" t="s">
        <v>136</v>
      </c>
      <c r="B33" s="19"/>
      <c r="C33" s="50">
        <f>C6+C19+C23</f>
        <v>9529281</v>
      </c>
      <c r="D33" s="50">
        <f>D6+D19+D23</f>
        <v>8119465</v>
      </c>
      <c r="E33" s="50">
        <f>E6+E19+E23</f>
        <v>1409816</v>
      </c>
    </row>
    <row r="34" ht="16.35" customHeight="1" spans="1:5">
      <c r="A34" s="7" t="s">
        <v>309</v>
      </c>
      <c r="B34" s="7"/>
      <c r="C34" s="7"/>
      <c r="D34" s="7"/>
      <c r="E34" s="7"/>
    </row>
  </sheetData>
  <mergeCells count="6">
    <mergeCell ref="A2:E2"/>
    <mergeCell ref="A3:D3"/>
    <mergeCell ref="A4:B4"/>
    <mergeCell ref="C4:E4"/>
    <mergeCell ref="A33:B33"/>
    <mergeCell ref="A34:B3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130" zoomScaleNormal="130" topLeftCell="A2" workbookViewId="0">
      <selection activeCell="K9" sqref="K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7" t="s">
        <v>366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0.7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5" customHeight="1" spans="1:14">
      <c r="A4" s="4" t="s">
        <v>159</v>
      </c>
      <c r="B4" s="4"/>
      <c r="C4" s="4"/>
      <c r="D4" s="4" t="s">
        <v>226</v>
      </c>
      <c r="E4" s="4" t="s">
        <v>227</v>
      </c>
      <c r="F4" s="4" t="s">
        <v>253</v>
      </c>
      <c r="G4" s="4" t="s">
        <v>229</v>
      </c>
      <c r="H4" s="4"/>
      <c r="I4" s="4"/>
      <c r="J4" s="4"/>
      <c r="K4" s="4"/>
      <c r="L4" s="4" t="s">
        <v>233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367</v>
      </c>
      <c r="I5" s="4" t="s">
        <v>368</v>
      </c>
      <c r="J5" s="4" t="s">
        <v>369</v>
      </c>
      <c r="K5" s="4" t="s">
        <v>370</v>
      </c>
      <c r="L5" s="4" t="s">
        <v>136</v>
      </c>
      <c r="M5" s="4" t="s">
        <v>254</v>
      </c>
      <c r="N5" s="4" t="s">
        <v>371</v>
      </c>
    </row>
    <row r="6" ht="22.8" customHeight="1" spans="1:14">
      <c r="A6" s="15"/>
      <c r="B6" s="15"/>
      <c r="C6" s="15"/>
      <c r="D6" s="15"/>
      <c r="E6" s="15" t="s">
        <v>136</v>
      </c>
      <c r="F6" s="46">
        <f>F7</f>
        <v>7993039</v>
      </c>
      <c r="G6" s="46">
        <f>H6+I6+J6+K6</f>
        <v>7993039</v>
      </c>
      <c r="H6" s="46">
        <v>5915879</v>
      </c>
      <c r="I6" s="46">
        <v>1255915</v>
      </c>
      <c r="J6" s="46">
        <v>671245</v>
      </c>
      <c r="K6" s="46">
        <f>K7</f>
        <v>150000</v>
      </c>
      <c r="L6" s="46"/>
      <c r="M6" s="46"/>
      <c r="N6" s="46"/>
    </row>
    <row r="7" ht="22.8" customHeight="1" spans="1:14">
      <c r="A7" s="15"/>
      <c r="B7" s="15"/>
      <c r="C7" s="15"/>
      <c r="D7" s="13" t="s">
        <v>154</v>
      </c>
      <c r="E7" s="13" t="s">
        <v>155</v>
      </c>
      <c r="F7" s="46">
        <f>G7</f>
        <v>7993039</v>
      </c>
      <c r="G7" s="46">
        <f>H7+I7+J7+K7</f>
        <v>7993039</v>
      </c>
      <c r="H7" s="46">
        <v>5915879</v>
      </c>
      <c r="I7" s="46">
        <v>1255915</v>
      </c>
      <c r="J7" s="46">
        <v>671245</v>
      </c>
      <c r="K7" s="46">
        <f>K8</f>
        <v>150000</v>
      </c>
      <c r="L7" s="46"/>
      <c r="M7" s="46"/>
      <c r="N7" s="46"/>
    </row>
    <row r="8" ht="22.8" customHeight="1" spans="1:14">
      <c r="A8" s="15"/>
      <c r="B8" s="15"/>
      <c r="C8" s="15"/>
      <c r="D8" s="21" t="s">
        <v>156</v>
      </c>
      <c r="E8" s="21" t="s">
        <v>157</v>
      </c>
      <c r="F8" s="46">
        <f>SUM(F9:F17)</f>
        <v>7993039</v>
      </c>
      <c r="G8" s="46">
        <f>H8+I8+J8+K8</f>
        <v>7993039</v>
      </c>
      <c r="H8" s="46">
        <v>5915879</v>
      </c>
      <c r="I8" s="46">
        <v>1255915</v>
      </c>
      <c r="J8" s="46">
        <v>671245</v>
      </c>
      <c r="K8" s="46">
        <f>K9</f>
        <v>150000</v>
      </c>
      <c r="L8" s="46"/>
      <c r="M8" s="46"/>
      <c r="N8" s="46"/>
    </row>
    <row r="9" ht="22.8" customHeight="1" spans="1:14">
      <c r="A9" s="24" t="s">
        <v>171</v>
      </c>
      <c r="B9" s="24" t="s">
        <v>179</v>
      </c>
      <c r="C9" s="24" t="s">
        <v>174</v>
      </c>
      <c r="D9" s="20" t="s">
        <v>243</v>
      </c>
      <c r="E9" s="5" t="s">
        <v>244</v>
      </c>
      <c r="F9" s="6">
        <f>G9</f>
        <v>4702665</v>
      </c>
      <c r="G9" s="6">
        <f>H9+K9</f>
        <v>4702665</v>
      </c>
      <c r="H9" s="22">
        <v>4552665</v>
      </c>
      <c r="I9" s="22"/>
      <c r="J9" s="22"/>
      <c r="K9" s="43">
        <v>150000</v>
      </c>
      <c r="L9" s="6"/>
      <c r="M9" s="22"/>
      <c r="N9" s="22"/>
    </row>
    <row r="10" ht="22.8" customHeight="1" spans="1:14">
      <c r="A10" s="24" t="s">
        <v>183</v>
      </c>
      <c r="B10" s="24" t="s">
        <v>186</v>
      </c>
      <c r="C10" s="24" t="s">
        <v>186</v>
      </c>
      <c r="D10" s="20" t="s">
        <v>243</v>
      </c>
      <c r="E10" s="5" t="s">
        <v>245</v>
      </c>
      <c r="F10" s="6">
        <v>788318</v>
      </c>
      <c r="G10" s="6">
        <v>788318</v>
      </c>
      <c r="H10" s="22"/>
      <c r="I10" s="22">
        <v>788318</v>
      </c>
      <c r="J10" s="22"/>
      <c r="K10" s="22"/>
      <c r="L10" s="6"/>
      <c r="M10" s="22"/>
      <c r="N10" s="22"/>
    </row>
    <row r="11" ht="22.8" customHeight="1" spans="1:14">
      <c r="A11" s="24" t="s">
        <v>183</v>
      </c>
      <c r="B11" s="24" t="s">
        <v>191</v>
      </c>
      <c r="C11" s="24" t="s">
        <v>174</v>
      </c>
      <c r="D11" s="20" t="s">
        <v>243</v>
      </c>
      <c r="E11" s="5" t="s">
        <v>246</v>
      </c>
      <c r="F11" s="6">
        <v>12583</v>
      </c>
      <c r="G11" s="6">
        <v>12583</v>
      </c>
      <c r="H11" s="22"/>
      <c r="I11" s="22">
        <v>12583</v>
      </c>
      <c r="J11" s="22"/>
      <c r="K11" s="22"/>
      <c r="L11" s="6"/>
      <c r="M11" s="22"/>
      <c r="N11" s="22"/>
    </row>
    <row r="12" ht="22.8" customHeight="1" spans="1:14">
      <c r="A12" s="24" t="s">
        <v>183</v>
      </c>
      <c r="B12" s="24" t="s">
        <v>191</v>
      </c>
      <c r="C12" s="24" t="s">
        <v>196</v>
      </c>
      <c r="D12" s="20" t="s">
        <v>243</v>
      </c>
      <c r="E12" s="5" t="s">
        <v>247</v>
      </c>
      <c r="F12" s="6">
        <v>17725</v>
      </c>
      <c r="G12" s="6">
        <v>17725</v>
      </c>
      <c r="H12" s="22"/>
      <c r="I12" s="22">
        <v>17725</v>
      </c>
      <c r="J12" s="22"/>
      <c r="K12" s="22"/>
      <c r="L12" s="6"/>
      <c r="M12" s="22"/>
      <c r="N12" s="22"/>
    </row>
    <row r="13" ht="22.8" customHeight="1" spans="1:14">
      <c r="A13" s="24" t="s">
        <v>199</v>
      </c>
      <c r="B13" s="24" t="s">
        <v>202</v>
      </c>
      <c r="C13" s="24" t="s">
        <v>174</v>
      </c>
      <c r="D13" s="20" t="s">
        <v>243</v>
      </c>
      <c r="E13" s="5" t="s">
        <v>248</v>
      </c>
      <c r="F13" s="6">
        <v>320730</v>
      </c>
      <c r="G13" s="6">
        <v>320730</v>
      </c>
      <c r="H13" s="22"/>
      <c r="I13" s="22">
        <v>320730</v>
      </c>
      <c r="J13" s="22"/>
      <c r="K13" s="22"/>
      <c r="L13" s="6"/>
      <c r="M13" s="22"/>
      <c r="N13" s="22"/>
    </row>
    <row r="14" ht="22.8" customHeight="1" spans="1:14">
      <c r="A14" s="24" t="s">
        <v>199</v>
      </c>
      <c r="B14" s="24" t="s">
        <v>202</v>
      </c>
      <c r="C14" s="24" t="s">
        <v>179</v>
      </c>
      <c r="D14" s="20" t="s">
        <v>243</v>
      </c>
      <c r="E14" s="5" t="s">
        <v>249</v>
      </c>
      <c r="F14" s="6">
        <v>110619</v>
      </c>
      <c r="G14" s="6">
        <v>110619</v>
      </c>
      <c r="H14" s="22"/>
      <c r="I14" s="22">
        <v>110619</v>
      </c>
      <c r="J14" s="22"/>
      <c r="K14" s="22"/>
      <c r="L14" s="6"/>
      <c r="M14" s="22"/>
      <c r="N14" s="22"/>
    </row>
    <row r="15" ht="22.8" customHeight="1" spans="1:14">
      <c r="A15" s="24" t="s">
        <v>199</v>
      </c>
      <c r="B15" s="24" t="s">
        <v>202</v>
      </c>
      <c r="C15" s="24" t="s">
        <v>209</v>
      </c>
      <c r="D15" s="20" t="s">
        <v>243</v>
      </c>
      <c r="E15" s="5" t="s">
        <v>250</v>
      </c>
      <c r="F15" s="6">
        <v>5940</v>
      </c>
      <c r="G15" s="6">
        <v>5940</v>
      </c>
      <c r="H15" s="22"/>
      <c r="I15" s="22">
        <v>5940</v>
      </c>
      <c r="J15" s="22"/>
      <c r="K15" s="22"/>
      <c r="L15" s="6"/>
      <c r="M15" s="22"/>
      <c r="N15" s="22"/>
    </row>
    <row r="16" ht="22.8" customHeight="1" spans="1:14">
      <c r="A16" s="24" t="s">
        <v>212</v>
      </c>
      <c r="B16" s="24" t="s">
        <v>174</v>
      </c>
      <c r="C16" s="24" t="s">
        <v>174</v>
      </c>
      <c r="D16" s="20" t="s">
        <v>243</v>
      </c>
      <c r="E16" s="5" t="s">
        <v>244</v>
      </c>
      <c r="F16" s="6">
        <v>1363214</v>
      </c>
      <c r="G16" s="6">
        <v>1363214</v>
      </c>
      <c r="H16" s="22">
        <v>1363214</v>
      </c>
      <c r="I16" s="22"/>
      <c r="J16" s="22"/>
      <c r="K16" s="22"/>
      <c r="L16" s="6"/>
      <c r="M16" s="22"/>
      <c r="N16" s="22"/>
    </row>
    <row r="17" ht="22.8" customHeight="1" spans="1:14">
      <c r="A17" s="24" t="s">
        <v>218</v>
      </c>
      <c r="B17" s="24" t="s">
        <v>196</v>
      </c>
      <c r="C17" s="24" t="s">
        <v>174</v>
      </c>
      <c r="D17" s="20" t="s">
        <v>243</v>
      </c>
      <c r="E17" s="5" t="s">
        <v>251</v>
      </c>
      <c r="F17" s="6">
        <v>671245</v>
      </c>
      <c r="G17" s="6">
        <v>671245</v>
      </c>
      <c r="H17" s="22"/>
      <c r="I17" s="22"/>
      <c r="J17" s="22">
        <v>671245</v>
      </c>
      <c r="K17" s="22"/>
      <c r="L17" s="6"/>
      <c r="M17" s="22"/>
      <c r="N17" s="22"/>
    </row>
    <row r="18" ht="16.35" customHeight="1" spans="1:5">
      <c r="A18" s="7" t="s">
        <v>309</v>
      </c>
      <c r="B18" s="7"/>
      <c r="C18" s="7"/>
      <c r="D18" s="7"/>
      <c r="E18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8:E1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zoomScale="115" zoomScaleNormal="115" workbookViewId="0">
      <selection activeCell="H12" sqref="H12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17.7166666666667" customWidth="1"/>
    <col min="6" max="6" width="13.975" customWidth="1"/>
    <col min="7" max="10" width="10.5333333333333" customWidth="1"/>
    <col min="11" max="11" width="5.54166666666667" customWidth="1"/>
    <col min="12" max="13" width="10.5333333333333" customWidth="1"/>
    <col min="14" max="14" width="6.40833333333333" customWidth="1"/>
    <col min="15" max="19" width="10.5333333333333" customWidth="1"/>
    <col min="20" max="21" width="4.66666666666667" customWidth="1"/>
    <col min="22" max="22" width="9.24166666666667" customWidth="1"/>
    <col min="23" max="23" width="9.76666666666667" customWidth="1"/>
  </cols>
  <sheetData>
    <row r="1" ht="16.35" customHeight="1" spans="1:22">
      <c r="A1" s="1"/>
      <c r="U1" s="17" t="s">
        <v>372</v>
      </c>
      <c r="V1" s="17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7" customHeight="1" spans="1:22">
      <c r="A4" s="4" t="s">
        <v>159</v>
      </c>
      <c r="B4" s="4"/>
      <c r="C4" s="4"/>
      <c r="D4" s="4" t="s">
        <v>226</v>
      </c>
      <c r="E4" s="4" t="s">
        <v>227</v>
      </c>
      <c r="F4" s="4" t="s">
        <v>253</v>
      </c>
      <c r="G4" s="4" t="s">
        <v>373</v>
      </c>
      <c r="H4" s="4"/>
      <c r="I4" s="4"/>
      <c r="J4" s="4"/>
      <c r="K4" s="4"/>
      <c r="L4" s="4" t="s">
        <v>374</v>
      </c>
      <c r="M4" s="4"/>
      <c r="N4" s="4"/>
      <c r="O4" s="4"/>
      <c r="P4" s="4"/>
      <c r="Q4" s="4"/>
      <c r="R4" s="4" t="s">
        <v>369</v>
      </c>
      <c r="S4" s="4" t="s">
        <v>375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376</v>
      </c>
      <c r="I5" s="4" t="s">
        <v>377</v>
      </c>
      <c r="J5" s="4" t="s">
        <v>378</v>
      </c>
      <c r="K5" s="4" t="s">
        <v>379</v>
      </c>
      <c r="L5" s="4" t="s">
        <v>136</v>
      </c>
      <c r="M5" s="4" t="s">
        <v>380</v>
      </c>
      <c r="N5" s="4" t="s">
        <v>381</v>
      </c>
      <c r="O5" s="4" t="s">
        <v>382</v>
      </c>
      <c r="P5" s="4" t="s">
        <v>383</v>
      </c>
      <c r="Q5" s="4" t="s">
        <v>384</v>
      </c>
      <c r="R5" s="4"/>
      <c r="S5" s="4" t="s">
        <v>136</v>
      </c>
      <c r="T5" s="4" t="s">
        <v>385</v>
      </c>
      <c r="U5" s="4" t="s">
        <v>386</v>
      </c>
      <c r="V5" s="4" t="s">
        <v>370</v>
      </c>
    </row>
    <row r="6" ht="22.8" customHeight="1" spans="1:22">
      <c r="A6" s="15"/>
      <c r="B6" s="15"/>
      <c r="C6" s="15"/>
      <c r="D6" s="15"/>
      <c r="E6" s="15" t="s">
        <v>136</v>
      </c>
      <c r="F6" s="14">
        <f>G6+L6+R6+S6</f>
        <v>7993039</v>
      </c>
      <c r="G6" s="14">
        <v>5915879</v>
      </c>
      <c r="H6" s="14">
        <v>2298228</v>
      </c>
      <c r="I6" s="14">
        <v>1783020</v>
      </c>
      <c r="J6" s="14">
        <v>1834631</v>
      </c>
      <c r="K6" s="14"/>
      <c r="L6" s="14">
        <v>1255915</v>
      </c>
      <c r="M6" s="14">
        <v>788318</v>
      </c>
      <c r="N6" s="14"/>
      <c r="O6" s="14">
        <v>320730</v>
      </c>
      <c r="P6" s="14">
        <v>110619</v>
      </c>
      <c r="Q6" s="14">
        <v>36248</v>
      </c>
      <c r="R6" s="14">
        <v>671245</v>
      </c>
      <c r="S6" s="14">
        <f>V6</f>
        <v>150000</v>
      </c>
      <c r="T6" s="22"/>
      <c r="U6" s="22"/>
      <c r="V6" s="47">
        <v>150000</v>
      </c>
    </row>
    <row r="7" ht="22.8" customHeight="1" spans="1:22">
      <c r="A7" s="15"/>
      <c r="B7" s="15"/>
      <c r="C7" s="15"/>
      <c r="D7" s="13" t="s">
        <v>154</v>
      </c>
      <c r="E7" s="13" t="s">
        <v>155</v>
      </c>
      <c r="F7" s="14">
        <f>G7+L7+R7+S7</f>
        <v>7993039</v>
      </c>
      <c r="G7" s="14">
        <v>5915879</v>
      </c>
      <c r="H7" s="14">
        <v>2298228</v>
      </c>
      <c r="I7" s="14">
        <v>1783020</v>
      </c>
      <c r="J7" s="14">
        <v>1834631</v>
      </c>
      <c r="K7" s="14"/>
      <c r="L7" s="14">
        <v>1255915</v>
      </c>
      <c r="M7" s="14">
        <v>788318</v>
      </c>
      <c r="N7" s="14"/>
      <c r="O7" s="14">
        <v>320730</v>
      </c>
      <c r="P7" s="14">
        <v>110619</v>
      </c>
      <c r="Q7" s="14">
        <v>36248</v>
      </c>
      <c r="R7" s="14">
        <v>671245</v>
      </c>
      <c r="S7" s="14">
        <f>V7</f>
        <v>150000</v>
      </c>
      <c r="T7" s="22"/>
      <c r="U7" s="22"/>
      <c r="V7" s="47">
        <v>150000</v>
      </c>
    </row>
    <row r="8" ht="22.8" customHeight="1" spans="1:22">
      <c r="A8" s="15"/>
      <c r="B8" s="15"/>
      <c r="C8" s="15"/>
      <c r="D8" s="21" t="s">
        <v>156</v>
      </c>
      <c r="E8" s="21" t="s">
        <v>157</v>
      </c>
      <c r="F8" s="14">
        <f>G8+L8+R8+S8</f>
        <v>7993039</v>
      </c>
      <c r="G8" s="14">
        <v>5915879</v>
      </c>
      <c r="H8" s="14">
        <v>2298228</v>
      </c>
      <c r="I8" s="14">
        <v>1783020</v>
      </c>
      <c r="J8" s="14">
        <v>1834631</v>
      </c>
      <c r="K8" s="14"/>
      <c r="L8" s="14">
        <v>1255915</v>
      </c>
      <c r="M8" s="14">
        <v>788318</v>
      </c>
      <c r="N8" s="14"/>
      <c r="O8" s="14">
        <v>320730</v>
      </c>
      <c r="P8" s="14">
        <v>110619</v>
      </c>
      <c r="Q8" s="14">
        <v>36248</v>
      </c>
      <c r="R8" s="14">
        <v>671245</v>
      </c>
      <c r="S8" s="14">
        <f>V8</f>
        <v>150000</v>
      </c>
      <c r="T8" s="22"/>
      <c r="U8" s="22"/>
      <c r="V8" s="47">
        <v>150000</v>
      </c>
    </row>
    <row r="9" ht="22.8" customHeight="1" spans="1:22">
      <c r="A9" s="24" t="s">
        <v>171</v>
      </c>
      <c r="B9" s="24" t="s">
        <v>179</v>
      </c>
      <c r="C9" s="24" t="s">
        <v>174</v>
      </c>
      <c r="D9" s="20" t="s">
        <v>243</v>
      </c>
      <c r="E9" s="5" t="s">
        <v>244</v>
      </c>
      <c r="F9" s="6">
        <f>G9+L9+R9+S9</f>
        <v>4702665</v>
      </c>
      <c r="G9" s="22">
        <v>4552665</v>
      </c>
      <c r="H9" s="22">
        <v>1724220</v>
      </c>
      <c r="I9" s="22">
        <v>1389864</v>
      </c>
      <c r="J9" s="22">
        <v>1438581</v>
      </c>
      <c r="K9" s="22"/>
      <c r="L9" s="6"/>
      <c r="M9" s="22"/>
      <c r="N9" s="22"/>
      <c r="O9" s="22"/>
      <c r="P9" s="22"/>
      <c r="Q9" s="22"/>
      <c r="R9" s="22"/>
      <c r="S9" s="14">
        <f>V9</f>
        <v>150000</v>
      </c>
      <c r="T9" s="22"/>
      <c r="U9" s="22"/>
      <c r="V9" s="47">
        <v>150000</v>
      </c>
    </row>
    <row r="10" ht="22.8" customHeight="1" spans="1:22">
      <c r="A10" s="24" t="s">
        <v>183</v>
      </c>
      <c r="B10" s="24" t="s">
        <v>186</v>
      </c>
      <c r="C10" s="24" t="s">
        <v>186</v>
      </c>
      <c r="D10" s="20" t="s">
        <v>243</v>
      </c>
      <c r="E10" s="5" t="s">
        <v>245</v>
      </c>
      <c r="F10" s="6">
        <v>788318</v>
      </c>
      <c r="G10" s="22"/>
      <c r="H10" s="22"/>
      <c r="I10" s="22"/>
      <c r="J10" s="22"/>
      <c r="K10" s="22"/>
      <c r="L10" s="6">
        <v>788318</v>
      </c>
      <c r="M10" s="22">
        <v>788318</v>
      </c>
      <c r="N10" s="22"/>
      <c r="O10" s="22"/>
      <c r="P10" s="22"/>
      <c r="Q10" s="22"/>
      <c r="R10" s="22"/>
      <c r="S10" s="6"/>
      <c r="T10" s="22"/>
      <c r="U10" s="22"/>
      <c r="V10" s="22"/>
    </row>
    <row r="11" ht="22.8" customHeight="1" spans="1:22">
      <c r="A11" s="24" t="s">
        <v>183</v>
      </c>
      <c r="B11" s="24" t="s">
        <v>191</v>
      </c>
      <c r="C11" s="24" t="s">
        <v>174</v>
      </c>
      <c r="D11" s="20" t="s">
        <v>243</v>
      </c>
      <c r="E11" s="5" t="s">
        <v>246</v>
      </c>
      <c r="F11" s="6">
        <v>12583</v>
      </c>
      <c r="G11" s="22"/>
      <c r="H11" s="22"/>
      <c r="I11" s="22"/>
      <c r="J11" s="22"/>
      <c r="K11" s="22"/>
      <c r="L11" s="6">
        <v>12583</v>
      </c>
      <c r="M11" s="22"/>
      <c r="N11" s="22"/>
      <c r="O11" s="22"/>
      <c r="P11" s="22"/>
      <c r="Q11" s="22">
        <v>12583</v>
      </c>
      <c r="R11" s="22"/>
      <c r="S11" s="6"/>
      <c r="T11" s="22"/>
      <c r="U11" s="22"/>
      <c r="V11" s="22"/>
    </row>
    <row r="12" ht="22.8" customHeight="1" spans="1:22">
      <c r="A12" s="24" t="s">
        <v>183</v>
      </c>
      <c r="B12" s="24" t="s">
        <v>191</v>
      </c>
      <c r="C12" s="24" t="s">
        <v>196</v>
      </c>
      <c r="D12" s="20" t="s">
        <v>243</v>
      </c>
      <c r="E12" s="5" t="s">
        <v>247</v>
      </c>
      <c r="F12" s="6">
        <v>17725</v>
      </c>
      <c r="G12" s="22"/>
      <c r="H12" s="22"/>
      <c r="I12" s="22"/>
      <c r="J12" s="22"/>
      <c r="K12" s="22"/>
      <c r="L12" s="6">
        <v>17725</v>
      </c>
      <c r="M12" s="22"/>
      <c r="N12" s="22"/>
      <c r="O12" s="22"/>
      <c r="P12" s="22"/>
      <c r="Q12" s="22">
        <v>17725</v>
      </c>
      <c r="R12" s="22"/>
      <c r="S12" s="6"/>
      <c r="T12" s="22"/>
      <c r="U12" s="22"/>
      <c r="V12" s="22"/>
    </row>
    <row r="13" ht="22.8" customHeight="1" spans="1:22">
      <c r="A13" s="24" t="s">
        <v>199</v>
      </c>
      <c r="B13" s="24" t="s">
        <v>202</v>
      </c>
      <c r="C13" s="24" t="s">
        <v>174</v>
      </c>
      <c r="D13" s="20" t="s">
        <v>243</v>
      </c>
      <c r="E13" s="5" t="s">
        <v>248</v>
      </c>
      <c r="F13" s="6">
        <v>320730</v>
      </c>
      <c r="G13" s="22"/>
      <c r="H13" s="22"/>
      <c r="I13" s="22"/>
      <c r="J13" s="22"/>
      <c r="K13" s="22"/>
      <c r="L13" s="6">
        <v>320730</v>
      </c>
      <c r="M13" s="22"/>
      <c r="N13" s="22"/>
      <c r="O13" s="22">
        <v>320730</v>
      </c>
      <c r="P13" s="22"/>
      <c r="Q13" s="22"/>
      <c r="R13" s="22"/>
      <c r="S13" s="6"/>
      <c r="T13" s="22"/>
      <c r="U13" s="22"/>
      <c r="V13" s="22"/>
    </row>
    <row r="14" ht="22.8" customHeight="1" spans="1:22">
      <c r="A14" s="24" t="s">
        <v>199</v>
      </c>
      <c r="B14" s="24" t="s">
        <v>202</v>
      </c>
      <c r="C14" s="24" t="s">
        <v>179</v>
      </c>
      <c r="D14" s="20" t="s">
        <v>243</v>
      </c>
      <c r="E14" s="5" t="s">
        <v>249</v>
      </c>
      <c r="F14" s="6">
        <v>110619</v>
      </c>
      <c r="G14" s="22"/>
      <c r="H14" s="22"/>
      <c r="I14" s="22"/>
      <c r="J14" s="22"/>
      <c r="K14" s="22"/>
      <c r="L14" s="6">
        <v>110619</v>
      </c>
      <c r="M14" s="22"/>
      <c r="N14" s="22"/>
      <c r="O14" s="22"/>
      <c r="P14" s="22">
        <v>110619</v>
      </c>
      <c r="Q14" s="22"/>
      <c r="R14" s="22"/>
      <c r="S14" s="6"/>
      <c r="T14" s="22"/>
      <c r="U14" s="22"/>
      <c r="V14" s="22"/>
    </row>
    <row r="15" ht="22.8" customHeight="1" spans="1:22">
      <c r="A15" s="24" t="s">
        <v>199</v>
      </c>
      <c r="B15" s="24" t="s">
        <v>202</v>
      </c>
      <c r="C15" s="24" t="s">
        <v>209</v>
      </c>
      <c r="D15" s="20" t="s">
        <v>243</v>
      </c>
      <c r="E15" s="5" t="s">
        <v>250</v>
      </c>
      <c r="F15" s="6">
        <v>5940</v>
      </c>
      <c r="G15" s="22"/>
      <c r="H15" s="22"/>
      <c r="I15" s="22"/>
      <c r="J15" s="22"/>
      <c r="K15" s="22"/>
      <c r="L15" s="6">
        <v>5940</v>
      </c>
      <c r="M15" s="22"/>
      <c r="N15" s="22"/>
      <c r="O15" s="22"/>
      <c r="P15" s="22"/>
      <c r="Q15" s="22">
        <v>5940</v>
      </c>
      <c r="R15" s="22"/>
      <c r="S15" s="6"/>
      <c r="T15" s="22"/>
      <c r="U15" s="22"/>
      <c r="V15" s="22"/>
    </row>
    <row r="16" ht="22.8" customHeight="1" spans="1:22">
      <c r="A16" s="24" t="s">
        <v>212</v>
      </c>
      <c r="B16" s="24" t="s">
        <v>174</v>
      </c>
      <c r="C16" s="24" t="s">
        <v>174</v>
      </c>
      <c r="D16" s="20" t="s">
        <v>243</v>
      </c>
      <c r="E16" s="5" t="s">
        <v>244</v>
      </c>
      <c r="F16" s="6">
        <v>1363214</v>
      </c>
      <c r="G16" s="22">
        <v>1363214</v>
      </c>
      <c r="H16" s="22">
        <v>574008</v>
      </c>
      <c r="I16" s="22">
        <v>393156</v>
      </c>
      <c r="J16" s="22">
        <v>396050</v>
      </c>
      <c r="K16" s="22"/>
      <c r="L16" s="6"/>
      <c r="M16" s="22"/>
      <c r="N16" s="22"/>
      <c r="O16" s="22"/>
      <c r="P16" s="22"/>
      <c r="Q16" s="22"/>
      <c r="R16" s="22"/>
      <c r="S16" s="6"/>
      <c r="T16" s="22"/>
      <c r="U16" s="22"/>
      <c r="V16" s="22"/>
    </row>
    <row r="17" ht="22.8" customHeight="1" spans="1:22">
      <c r="A17" s="24" t="s">
        <v>218</v>
      </c>
      <c r="B17" s="24" t="s">
        <v>196</v>
      </c>
      <c r="C17" s="24" t="s">
        <v>174</v>
      </c>
      <c r="D17" s="20" t="s">
        <v>243</v>
      </c>
      <c r="E17" s="5" t="s">
        <v>251</v>
      </c>
      <c r="F17" s="6">
        <v>671245</v>
      </c>
      <c r="G17" s="22"/>
      <c r="H17" s="22"/>
      <c r="I17" s="22"/>
      <c r="J17" s="22"/>
      <c r="K17" s="22"/>
      <c r="L17" s="6"/>
      <c r="M17" s="22"/>
      <c r="N17" s="22"/>
      <c r="O17" s="22"/>
      <c r="P17" s="22"/>
      <c r="Q17" s="22"/>
      <c r="R17" s="22">
        <v>671245</v>
      </c>
      <c r="S17" s="6"/>
      <c r="T17" s="22"/>
      <c r="U17" s="22"/>
      <c r="V17" s="22"/>
    </row>
    <row r="18" ht="16.35" customHeight="1" spans="1:6">
      <c r="A18" s="7" t="s">
        <v>309</v>
      </c>
      <c r="B18" s="7"/>
      <c r="C18" s="7"/>
      <c r="D18" s="7"/>
      <c r="E18" s="7"/>
      <c r="F18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8:E1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7" t="s">
        <v>387</v>
      </c>
    </row>
    <row r="2" ht="46.5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4" t="s">
        <v>159</v>
      </c>
      <c r="B4" s="4"/>
      <c r="C4" s="4"/>
      <c r="D4" s="4" t="s">
        <v>226</v>
      </c>
      <c r="E4" s="4" t="s">
        <v>227</v>
      </c>
      <c r="F4" s="4" t="s">
        <v>388</v>
      </c>
      <c r="G4" s="4" t="s">
        <v>389</v>
      </c>
      <c r="H4" s="4" t="s">
        <v>390</v>
      </c>
      <c r="I4" s="4" t="s">
        <v>391</v>
      </c>
      <c r="J4" s="4" t="s">
        <v>392</v>
      </c>
      <c r="K4" s="4" t="s">
        <v>393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5"/>
      <c r="B6" s="15"/>
      <c r="C6" s="15"/>
      <c r="D6" s="15"/>
      <c r="E6" s="15" t="s">
        <v>136</v>
      </c>
      <c r="F6" s="14">
        <v>126426</v>
      </c>
      <c r="G6" s="14">
        <v>1890</v>
      </c>
      <c r="H6" s="14"/>
      <c r="I6" s="14"/>
      <c r="J6" s="14">
        <v>111336</v>
      </c>
      <c r="K6" s="14">
        <v>13200</v>
      </c>
    </row>
    <row r="7" ht="22.8" customHeight="1" spans="1:11">
      <c r="A7" s="15"/>
      <c r="B7" s="15"/>
      <c r="C7" s="15"/>
      <c r="D7" s="13" t="s">
        <v>154</v>
      </c>
      <c r="E7" s="13" t="s">
        <v>155</v>
      </c>
      <c r="F7" s="14">
        <v>126426</v>
      </c>
      <c r="G7" s="14">
        <v>1890</v>
      </c>
      <c r="H7" s="14"/>
      <c r="I7" s="14"/>
      <c r="J7" s="14">
        <v>111336</v>
      </c>
      <c r="K7" s="14">
        <v>13200</v>
      </c>
    </row>
    <row r="8" ht="22.8" customHeight="1" spans="1:11">
      <c r="A8" s="15"/>
      <c r="B8" s="15"/>
      <c r="C8" s="15"/>
      <c r="D8" s="21" t="s">
        <v>156</v>
      </c>
      <c r="E8" s="21" t="s">
        <v>157</v>
      </c>
      <c r="F8" s="14">
        <v>126426</v>
      </c>
      <c r="G8" s="14">
        <v>1890</v>
      </c>
      <c r="H8" s="14"/>
      <c r="I8" s="14"/>
      <c r="J8" s="14">
        <v>111336</v>
      </c>
      <c r="K8" s="14">
        <v>13200</v>
      </c>
    </row>
    <row r="9" ht="22.8" customHeight="1" spans="1:11">
      <c r="A9" s="24" t="s">
        <v>171</v>
      </c>
      <c r="B9" s="24" t="s">
        <v>179</v>
      </c>
      <c r="C9" s="24" t="s">
        <v>174</v>
      </c>
      <c r="D9" s="20" t="s">
        <v>243</v>
      </c>
      <c r="E9" s="5" t="s">
        <v>244</v>
      </c>
      <c r="F9" s="6">
        <v>124536</v>
      </c>
      <c r="G9" s="22"/>
      <c r="H9" s="22"/>
      <c r="I9" s="22"/>
      <c r="J9" s="22">
        <v>111336</v>
      </c>
      <c r="K9" s="22">
        <v>13200</v>
      </c>
    </row>
    <row r="10" ht="22.8" customHeight="1" spans="1:11">
      <c r="A10" s="24" t="s">
        <v>199</v>
      </c>
      <c r="B10" s="24" t="s">
        <v>202</v>
      </c>
      <c r="C10" s="24" t="s">
        <v>209</v>
      </c>
      <c r="D10" s="20" t="s">
        <v>243</v>
      </c>
      <c r="E10" s="5" t="s">
        <v>250</v>
      </c>
      <c r="F10" s="6">
        <v>1890</v>
      </c>
      <c r="G10" s="22">
        <v>1890</v>
      </c>
      <c r="H10" s="22"/>
      <c r="I10" s="22"/>
      <c r="J10" s="22"/>
      <c r="K10" s="22"/>
    </row>
    <row r="11" ht="16.35" customHeight="1" spans="1:5">
      <c r="A11" s="7" t="s">
        <v>309</v>
      </c>
      <c r="B11" s="7"/>
      <c r="C11" s="7"/>
      <c r="D11" s="7"/>
      <c r="E11" s="7"/>
    </row>
  </sheetData>
  <mergeCells count="13">
    <mergeCell ref="A2:K2"/>
    <mergeCell ref="A3:I3"/>
    <mergeCell ref="J3:K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6" width="9.40833333333333" customWidth="1"/>
    <col min="7" max="7" width="8.05" customWidth="1"/>
    <col min="8" max="18" width="7.69166666666667" customWidth="1"/>
    <col min="19" max="19" width="9.76666666666667" customWidth="1"/>
  </cols>
  <sheetData>
    <row r="1" ht="16.35" customHeight="1" spans="1:18">
      <c r="A1" s="1"/>
      <c r="Q1" s="17" t="s">
        <v>394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15" customHeight="1" spans="1:18">
      <c r="A4" s="4" t="s">
        <v>159</v>
      </c>
      <c r="B4" s="4"/>
      <c r="C4" s="4"/>
      <c r="D4" s="4" t="s">
        <v>226</v>
      </c>
      <c r="E4" s="4" t="s">
        <v>227</v>
      </c>
      <c r="F4" s="4" t="s">
        <v>388</v>
      </c>
      <c r="G4" s="4" t="s">
        <v>395</v>
      </c>
      <c r="H4" s="4" t="s">
        <v>396</v>
      </c>
      <c r="I4" s="4" t="s">
        <v>397</v>
      </c>
      <c r="J4" s="4" t="s">
        <v>398</v>
      </c>
      <c r="K4" s="4" t="s">
        <v>399</v>
      </c>
      <c r="L4" s="4" t="s">
        <v>400</v>
      </c>
      <c r="M4" s="4" t="s">
        <v>401</v>
      </c>
      <c r="N4" s="4" t="s">
        <v>390</v>
      </c>
      <c r="O4" s="4" t="s">
        <v>402</v>
      </c>
      <c r="P4" s="4" t="s">
        <v>403</v>
      </c>
      <c r="Q4" s="4" t="s">
        <v>391</v>
      </c>
      <c r="R4" s="4" t="s">
        <v>393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5"/>
      <c r="B6" s="15"/>
      <c r="C6" s="15"/>
      <c r="D6" s="15"/>
      <c r="E6" s="15" t="s">
        <v>136</v>
      </c>
      <c r="F6" s="14">
        <v>126426</v>
      </c>
      <c r="G6" s="14">
        <v>111336</v>
      </c>
      <c r="H6" s="14"/>
      <c r="I6" s="14"/>
      <c r="J6" s="14"/>
      <c r="K6" s="14"/>
      <c r="L6" s="14"/>
      <c r="M6" s="14">
        <v>1890</v>
      </c>
      <c r="N6" s="14"/>
      <c r="O6" s="14"/>
      <c r="P6" s="14"/>
      <c r="Q6" s="14"/>
      <c r="R6" s="14">
        <v>13200</v>
      </c>
    </row>
    <row r="7" ht="22.8" customHeight="1" spans="1:18">
      <c r="A7" s="15"/>
      <c r="B7" s="15"/>
      <c r="C7" s="15"/>
      <c r="D7" s="13" t="s">
        <v>154</v>
      </c>
      <c r="E7" s="13" t="s">
        <v>155</v>
      </c>
      <c r="F7" s="14">
        <v>126426</v>
      </c>
      <c r="G7" s="14">
        <v>111336</v>
      </c>
      <c r="H7" s="14"/>
      <c r="I7" s="14"/>
      <c r="J7" s="14"/>
      <c r="K7" s="14"/>
      <c r="L7" s="14"/>
      <c r="M7" s="14">
        <v>1890</v>
      </c>
      <c r="N7" s="14"/>
      <c r="O7" s="14"/>
      <c r="P7" s="14"/>
      <c r="Q7" s="14"/>
      <c r="R7" s="14">
        <v>13200</v>
      </c>
    </row>
    <row r="8" ht="22.8" customHeight="1" spans="1:18">
      <c r="A8" s="15"/>
      <c r="B8" s="15"/>
      <c r="C8" s="15"/>
      <c r="D8" s="21" t="s">
        <v>156</v>
      </c>
      <c r="E8" s="21" t="s">
        <v>157</v>
      </c>
      <c r="F8" s="14">
        <v>126426</v>
      </c>
      <c r="G8" s="14">
        <v>111336</v>
      </c>
      <c r="H8" s="14"/>
      <c r="I8" s="14"/>
      <c r="J8" s="14"/>
      <c r="K8" s="14"/>
      <c r="L8" s="14"/>
      <c r="M8" s="14">
        <v>1890</v>
      </c>
      <c r="N8" s="14"/>
      <c r="O8" s="14"/>
      <c r="P8" s="14"/>
      <c r="Q8" s="14"/>
      <c r="R8" s="14">
        <v>13200</v>
      </c>
    </row>
    <row r="9" ht="22.8" customHeight="1" spans="1:18">
      <c r="A9" s="24" t="s">
        <v>171</v>
      </c>
      <c r="B9" s="24" t="s">
        <v>179</v>
      </c>
      <c r="C9" s="24" t="s">
        <v>174</v>
      </c>
      <c r="D9" s="20" t="s">
        <v>243</v>
      </c>
      <c r="E9" s="5" t="s">
        <v>244</v>
      </c>
      <c r="F9" s="6">
        <v>124536</v>
      </c>
      <c r="G9" s="22">
        <v>111336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>
        <v>13200</v>
      </c>
    </row>
    <row r="10" ht="22.8" customHeight="1" spans="1:18">
      <c r="A10" s="24" t="s">
        <v>199</v>
      </c>
      <c r="B10" s="24" t="s">
        <v>202</v>
      </c>
      <c r="C10" s="24" t="s">
        <v>209</v>
      </c>
      <c r="D10" s="20" t="s">
        <v>243</v>
      </c>
      <c r="E10" s="5" t="s">
        <v>250</v>
      </c>
      <c r="F10" s="6">
        <v>1890</v>
      </c>
      <c r="G10" s="22"/>
      <c r="H10" s="22"/>
      <c r="I10" s="22"/>
      <c r="J10" s="22"/>
      <c r="K10" s="22"/>
      <c r="L10" s="22"/>
      <c r="M10" s="22">
        <v>1890</v>
      </c>
      <c r="N10" s="22"/>
      <c r="O10" s="22"/>
      <c r="P10" s="22"/>
      <c r="Q10" s="22"/>
      <c r="R10" s="22"/>
    </row>
    <row r="11" ht="16.35" customHeight="1" spans="1:5">
      <c r="A11" s="7" t="s">
        <v>309</v>
      </c>
      <c r="B11" s="7"/>
      <c r="C11" s="7"/>
      <c r="D11" s="7"/>
      <c r="E11" s="7"/>
    </row>
  </sheetData>
  <mergeCells count="21">
    <mergeCell ref="Q1:R1"/>
    <mergeCell ref="A2:R2"/>
    <mergeCell ref="A3:P3"/>
    <mergeCell ref="Q3:R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15" zoomScaleNormal="115" workbookViewId="0">
      <selection activeCell="J12" sqref="J12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7" width="11.0333333333333" customWidth="1"/>
    <col min="8" max="8" width="9.40833333333333" customWidth="1"/>
    <col min="9" max="10" width="8.59166666666667" customWidth="1"/>
    <col min="11" max="11" width="7.18333333333333" customWidth="1"/>
    <col min="12" max="13" width="8.59166666666667" customWidth="1"/>
    <col min="14" max="14" width="7.18333333333333" customWidth="1"/>
    <col min="15" max="16" width="8.59166666666667" customWidth="1"/>
    <col min="17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7" t="s">
        <v>404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45" customHeight="1" spans="1:20">
      <c r="A4" s="4" t="s">
        <v>159</v>
      </c>
      <c r="B4" s="4"/>
      <c r="C4" s="4"/>
      <c r="D4" s="4" t="s">
        <v>226</v>
      </c>
      <c r="E4" s="4" t="s">
        <v>227</v>
      </c>
      <c r="F4" s="4" t="s">
        <v>388</v>
      </c>
      <c r="G4" s="4" t="s">
        <v>230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233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405</v>
      </c>
      <c r="I5" s="4" t="s">
        <v>406</v>
      </c>
      <c r="J5" s="4" t="s">
        <v>407</v>
      </c>
      <c r="K5" s="4" t="s">
        <v>408</v>
      </c>
      <c r="L5" s="4" t="s">
        <v>409</v>
      </c>
      <c r="M5" s="4" t="s">
        <v>410</v>
      </c>
      <c r="N5" s="4" t="s">
        <v>411</v>
      </c>
      <c r="O5" s="4" t="s">
        <v>412</v>
      </c>
      <c r="P5" s="4" t="s">
        <v>413</v>
      </c>
      <c r="Q5" s="4" t="s">
        <v>414</v>
      </c>
      <c r="R5" s="4" t="s">
        <v>136</v>
      </c>
      <c r="S5" s="4" t="s">
        <v>316</v>
      </c>
      <c r="T5" s="4" t="s">
        <v>371</v>
      </c>
    </row>
    <row r="6" ht="22.8" customHeight="1" spans="1:20">
      <c r="A6" s="15"/>
      <c r="B6" s="15"/>
      <c r="C6" s="15"/>
      <c r="D6" s="15"/>
      <c r="E6" s="15" t="s">
        <v>136</v>
      </c>
      <c r="F6" s="46">
        <f>G6</f>
        <v>1409816</v>
      </c>
      <c r="G6" s="46">
        <f>G7</f>
        <v>1409816</v>
      </c>
      <c r="H6" s="46">
        <f>H7</f>
        <v>1031816</v>
      </c>
      <c r="I6" s="46">
        <v>24000</v>
      </c>
      <c r="J6" s="46">
        <v>70000</v>
      </c>
      <c r="K6" s="46"/>
      <c r="L6" s="46">
        <v>70000</v>
      </c>
      <c r="M6" s="46">
        <v>64000</v>
      </c>
      <c r="N6" s="46"/>
      <c r="O6" s="46">
        <v>80000</v>
      </c>
      <c r="P6" s="46">
        <v>70000</v>
      </c>
      <c r="Q6" s="46"/>
      <c r="R6" s="46"/>
      <c r="S6" s="46"/>
      <c r="T6" s="46"/>
    </row>
    <row r="7" ht="22.8" customHeight="1" spans="1:20">
      <c r="A7" s="15"/>
      <c r="B7" s="15"/>
      <c r="C7" s="15"/>
      <c r="D7" s="13" t="s">
        <v>154</v>
      </c>
      <c r="E7" s="13" t="s">
        <v>155</v>
      </c>
      <c r="F7" s="46">
        <f>G7</f>
        <v>1409816</v>
      </c>
      <c r="G7" s="46">
        <f>G8</f>
        <v>1409816</v>
      </c>
      <c r="H7" s="46">
        <f>H8</f>
        <v>1031816</v>
      </c>
      <c r="I7" s="46">
        <v>24000</v>
      </c>
      <c r="J7" s="46">
        <v>70000</v>
      </c>
      <c r="K7" s="46"/>
      <c r="L7" s="46">
        <v>70000</v>
      </c>
      <c r="M7" s="46">
        <v>64000</v>
      </c>
      <c r="N7" s="46"/>
      <c r="O7" s="46">
        <v>80000</v>
      </c>
      <c r="P7" s="46">
        <v>70000</v>
      </c>
      <c r="Q7" s="46"/>
      <c r="R7" s="46"/>
      <c r="S7" s="46"/>
      <c r="T7" s="46"/>
    </row>
    <row r="8" ht="22.8" customHeight="1" spans="1:20">
      <c r="A8" s="15"/>
      <c r="B8" s="15"/>
      <c r="C8" s="15"/>
      <c r="D8" s="21" t="s">
        <v>156</v>
      </c>
      <c r="E8" s="21" t="s">
        <v>157</v>
      </c>
      <c r="F8" s="46">
        <f t="shared" ref="F8:F11" si="0">G8+R8</f>
        <v>1409816</v>
      </c>
      <c r="G8" s="46">
        <f t="shared" ref="G8:G11" si="1">SUM(H8:P8)</f>
        <v>1409816</v>
      </c>
      <c r="H8" s="46">
        <f>H9+H10+H11</f>
        <v>1031816</v>
      </c>
      <c r="I8" s="46">
        <v>24000</v>
      </c>
      <c r="J8" s="46">
        <v>70000</v>
      </c>
      <c r="K8" s="46"/>
      <c r="L8" s="46">
        <v>70000</v>
      </c>
      <c r="M8" s="46">
        <v>64000</v>
      </c>
      <c r="N8" s="46"/>
      <c r="O8" s="46">
        <v>80000</v>
      </c>
      <c r="P8" s="46">
        <v>70000</v>
      </c>
      <c r="Q8" s="46"/>
      <c r="R8" s="46"/>
      <c r="S8" s="46"/>
      <c r="T8" s="46"/>
    </row>
    <row r="9" ht="22.8" customHeight="1" spans="1:20">
      <c r="A9" s="24" t="s">
        <v>171</v>
      </c>
      <c r="B9" s="24" t="s">
        <v>174</v>
      </c>
      <c r="C9" s="24" t="s">
        <v>174</v>
      </c>
      <c r="D9" s="20" t="s">
        <v>243</v>
      </c>
      <c r="E9" s="5" t="s">
        <v>244</v>
      </c>
      <c r="F9" s="22">
        <f t="shared" si="0"/>
        <v>354240</v>
      </c>
      <c r="G9" s="22">
        <f t="shared" si="1"/>
        <v>354240</v>
      </c>
      <c r="H9" s="22">
        <v>354240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ht="22.8" customHeight="1" spans="1:20">
      <c r="A10" s="24" t="s">
        <v>171</v>
      </c>
      <c r="B10" s="24" t="s">
        <v>179</v>
      </c>
      <c r="C10" s="24" t="s">
        <v>174</v>
      </c>
      <c r="D10" s="20" t="s">
        <v>243</v>
      </c>
      <c r="E10" s="5" t="s">
        <v>244</v>
      </c>
      <c r="F10" s="22">
        <f t="shared" si="0"/>
        <v>963656</v>
      </c>
      <c r="G10" s="22">
        <f t="shared" si="1"/>
        <v>963656</v>
      </c>
      <c r="H10" s="47">
        <f>547056+38600</f>
        <v>585656</v>
      </c>
      <c r="I10" s="22">
        <v>24000</v>
      </c>
      <c r="J10" s="22">
        <v>70000</v>
      </c>
      <c r="K10" s="22"/>
      <c r="L10" s="22">
        <v>70000</v>
      </c>
      <c r="M10" s="22">
        <v>64000</v>
      </c>
      <c r="N10" s="22"/>
      <c r="O10" s="22">
        <v>80000</v>
      </c>
      <c r="P10" s="22">
        <v>70000</v>
      </c>
      <c r="Q10" s="22"/>
      <c r="R10" s="22"/>
      <c r="S10" s="22"/>
      <c r="T10" s="22"/>
    </row>
    <row r="11" ht="22.8" customHeight="1" spans="1:20">
      <c r="A11" s="24" t="s">
        <v>212</v>
      </c>
      <c r="B11" s="24" t="s">
        <v>174</v>
      </c>
      <c r="C11" s="24" t="s">
        <v>174</v>
      </c>
      <c r="D11" s="20" t="s">
        <v>243</v>
      </c>
      <c r="E11" s="5" t="s">
        <v>244</v>
      </c>
      <c r="F11" s="22">
        <f t="shared" si="0"/>
        <v>91920</v>
      </c>
      <c r="G11" s="22">
        <f t="shared" si="1"/>
        <v>91920</v>
      </c>
      <c r="H11" s="22">
        <f>91920</f>
        <v>91920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ht="22.8" customHeight="1" spans="1:6">
      <c r="A12" s="7" t="s">
        <v>309</v>
      </c>
      <c r="B12" s="7"/>
      <c r="C12" s="7"/>
      <c r="D12" s="7"/>
      <c r="E12" s="7"/>
      <c r="F12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zoomScale="115" zoomScaleNormal="115" topLeftCell="F1" workbookViewId="0">
      <selection activeCell="F1" sqref="$A1:$XFD1048576"/>
    </sheetView>
  </sheetViews>
  <sheetFormatPr defaultColWidth="10" defaultRowHeight="13.5"/>
  <cols>
    <col min="1" max="1" width="4.475" style="27" customWidth="1"/>
    <col min="2" max="3" width="4.61666666666667" style="27" customWidth="1"/>
    <col min="4" max="4" width="10.175" style="27" customWidth="1"/>
    <col min="5" max="5" width="18.1833333333333" style="27" customWidth="1"/>
    <col min="6" max="6" width="11.0333333333333" style="27" customWidth="1"/>
    <col min="7" max="7" width="9.40833333333333" style="27" customWidth="1"/>
    <col min="8" max="8" width="8.59166666666667" style="27" customWidth="1"/>
    <col min="9" max="11" width="7.18333333333333" style="27" customWidth="1"/>
    <col min="12" max="12" width="8.59166666666667" style="27" customWidth="1"/>
    <col min="13" max="15" width="7.18333333333333" style="27" customWidth="1"/>
    <col min="16" max="16" width="9.40833333333333" style="27" customWidth="1"/>
    <col min="17" max="17" width="7.18333333333333" style="27" customWidth="1"/>
    <col min="18" max="18" width="8.59166666666667" style="27" customWidth="1"/>
    <col min="19" max="19" width="7.18333333333333" style="27" customWidth="1"/>
    <col min="20" max="22" width="8.59166666666667" style="27" customWidth="1"/>
    <col min="23" max="25" width="7.18333333333333" style="27" customWidth="1"/>
    <col min="26" max="26" width="8.59166666666667" style="27" customWidth="1"/>
    <col min="27" max="27" width="7.18333333333333" style="27" customWidth="1"/>
    <col min="28" max="28" width="8.59166666666667" style="27" customWidth="1"/>
    <col min="29" max="29" width="7.18333333333333" style="27" customWidth="1"/>
    <col min="30" max="30" width="8.59166666666667" style="27" customWidth="1"/>
    <col min="31" max="31" width="9.40833333333333" style="27" customWidth="1"/>
    <col min="32" max="33" width="7.18333333333333" style="27" customWidth="1"/>
    <col min="34" max="34" width="9.76666666666667" style="27" customWidth="1"/>
    <col min="35" max="16384" width="10" style="27"/>
  </cols>
  <sheetData>
    <row r="1" ht="13.8" customHeight="1" spans="1:33">
      <c r="A1" s="28"/>
      <c r="F1" s="28"/>
      <c r="AF1" s="44" t="s">
        <v>415</v>
      </c>
      <c r="AG1" s="44"/>
    </row>
    <row r="2" ht="43.95" customHeight="1" spans="1:33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ht="19.8" customHeight="1" spans="1:33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45" t="s">
        <v>32</v>
      </c>
      <c r="AG3" s="45"/>
    </row>
    <row r="4" ht="25" customHeight="1" spans="1:33">
      <c r="A4" s="31" t="s">
        <v>159</v>
      </c>
      <c r="B4" s="31"/>
      <c r="C4" s="31"/>
      <c r="D4" s="31" t="s">
        <v>226</v>
      </c>
      <c r="E4" s="31" t="s">
        <v>227</v>
      </c>
      <c r="F4" s="31" t="s">
        <v>416</v>
      </c>
      <c r="G4" s="31" t="s">
        <v>417</v>
      </c>
      <c r="H4" s="31" t="s">
        <v>418</v>
      </c>
      <c r="I4" s="31" t="s">
        <v>419</v>
      </c>
      <c r="J4" s="31" t="s">
        <v>420</v>
      </c>
      <c r="K4" s="31" t="s">
        <v>421</v>
      </c>
      <c r="L4" s="31" t="s">
        <v>422</v>
      </c>
      <c r="M4" s="31" t="s">
        <v>423</v>
      </c>
      <c r="N4" s="31" t="s">
        <v>424</v>
      </c>
      <c r="O4" s="31" t="s">
        <v>425</v>
      </c>
      <c r="P4" s="31" t="s">
        <v>426</v>
      </c>
      <c r="Q4" s="31" t="s">
        <v>411</v>
      </c>
      <c r="R4" s="31" t="s">
        <v>413</v>
      </c>
      <c r="S4" s="31" t="s">
        <v>427</v>
      </c>
      <c r="T4" s="31" t="s">
        <v>406</v>
      </c>
      <c r="U4" s="31" t="s">
        <v>407</v>
      </c>
      <c r="V4" s="31" t="s">
        <v>410</v>
      </c>
      <c r="W4" s="31" t="s">
        <v>428</v>
      </c>
      <c r="X4" s="31" t="s">
        <v>429</v>
      </c>
      <c r="Y4" s="31" t="s">
        <v>430</v>
      </c>
      <c r="Z4" s="31" t="s">
        <v>431</v>
      </c>
      <c r="AA4" s="31" t="s">
        <v>409</v>
      </c>
      <c r="AB4" s="31" t="s">
        <v>432</v>
      </c>
      <c r="AC4" s="31" t="s">
        <v>433</v>
      </c>
      <c r="AD4" s="31" t="s">
        <v>412</v>
      </c>
      <c r="AE4" s="31" t="s">
        <v>434</v>
      </c>
      <c r="AF4" s="31" t="s">
        <v>435</v>
      </c>
      <c r="AG4" s="31" t="s">
        <v>414</v>
      </c>
    </row>
    <row r="5" ht="21.55" customHeight="1" spans="1:33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ht="22.8" customHeight="1" spans="1:33">
      <c r="A6" s="32"/>
      <c r="B6" s="33"/>
      <c r="C6" s="33"/>
      <c r="D6" s="34"/>
      <c r="E6" s="34" t="s">
        <v>136</v>
      </c>
      <c r="F6" s="35">
        <f>F7</f>
        <v>1409816</v>
      </c>
      <c r="G6" s="35">
        <v>240000</v>
      </c>
      <c r="H6" s="35">
        <v>60000</v>
      </c>
      <c r="I6" s="35"/>
      <c r="J6" s="35"/>
      <c r="K6" s="35"/>
      <c r="L6" s="35">
        <f>L7</f>
        <v>118600</v>
      </c>
      <c r="M6" s="35"/>
      <c r="N6" s="35"/>
      <c r="O6" s="35"/>
      <c r="P6" s="35">
        <v>100000</v>
      </c>
      <c r="Q6" s="35"/>
      <c r="R6" s="35">
        <v>70000</v>
      </c>
      <c r="S6" s="35"/>
      <c r="T6" s="35">
        <v>24000</v>
      </c>
      <c r="U6" s="35">
        <v>70000</v>
      </c>
      <c r="V6" s="35">
        <v>64000</v>
      </c>
      <c r="W6" s="35"/>
      <c r="X6" s="35"/>
      <c r="Y6" s="35"/>
      <c r="Z6" s="35">
        <v>70000</v>
      </c>
      <c r="AA6" s="35"/>
      <c r="AB6" s="35">
        <v>67056</v>
      </c>
      <c r="AC6" s="35"/>
      <c r="AD6" s="35">
        <v>80000</v>
      </c>
      <c r="AE6" s="35">
        <v>446160</v>
      </c>
      <c r="AF6" s="35"/>
      <c r="AG6" s="35"/>
    </row>
    <row r="7" ht="22.8" customHeight="1" spans="1:33">
      <c r="A7" s="36"/>
      <c r="B7" s="36"/>
      <c r="C7" s="36"/>
      <c r="D7" s="37" t="s">
        <v>154</v>
      </c>
      <c r="E7" s="37" t="s">
        <v>155</v>
      </c>
      <c r="F7" s="35">
        <f>F8</f>
        <v>1409816</v>
      </c>
      <c r="G7" s="35">
        <v>240000</v>
      </c>
      <c r="H7" s="35">
        <v>60000</v>
      </c>
      <c r="I7" s="35"/>
      <c r="J7" s="35"/>
      <c r="K7" s="35"/>
      <c r="L7" s="35">
        <f>L8</f>
        <v>118600</v>
      </c>
      <c r="M7" s="35"/>
      <c r="N7" s="35"/>
      <c r="O7" s="35"/>
      <c r="P7" s="35">
        <v>100000</v>
      </c>
      <c r="Q7" s="35"/>
      <c r="R7" s="35">
        <v>70000</v>
      </c>
      <c r="S7" s="35"/>
      <c r="T7" s="35">
        <v>24000</v>
      </c>
      <c r="U7" s="35">
        <v>70000</v>
      </c>
      <c r="V7" s="35">
        <v>64000</v>
      </c>
      <c r="W7" s="35"/>
      <c r="X7" s="35"/>
      <c r="Y7" s="35"/>
      <c r="Z7" s="35">
        <v>70000</v>
      </c>
      <c r="AA7" s="35"/>
      <c r="AB7" s="35">
        <v>67056</v>
      </c>
      <c r="AC7" s="35"/>
      <c r="AD7" s="35">
        <v>80000</v>
      </c>
      <c r="AE7" s="35">
        <v>446160</v>
      </c>
      <c r="AF7" s="35"/>
      <c r="AG7" s="35"/>
    </row>
    <row r="8" ht="22.8" customHeight="1" spans="1:33">
      <c r="A8" s="36"/>
      <c r="B8" s="36"/>
      <c r="C8" s="36"/>
      <c r="D8" s="38" t="s">
        <v>156</v>
      </c>
      <c r="E8" s="38" t="s">
        <v>157</v>
      </c>
      <c r="F8" s="35">
        <f>SUM(F9:F11)</f>
        <v>1409816</v>
      </c>
      <c r="G8" s="35">
        <v>240000</v>
      </c>
      <c r="H8" s="35">
        <v>60000</v>
      </c>
      <c r="I8" s="35"/>
      <c r="J8" s="35"/>
      <c r="K8" s="35"/>
      <c r="L8" s="35">
        <f>L10</f>
        <v>118600</v>
      </c>
      <c r="M8" s="35"/>
      <c r="N8" s="35"/>
      <c r="O8" s="35"/>
      <c r="P8" s="35">
        <v>100000</v>
      </c>
      <c r="Q8" s="35"/>
      <c r="R8" s="35">
        <v>70000</v>
      </c>
      <c r="S8" s="35"/>
      <c r="T8" s="35">
        <v>24000</v>
      </c>
      <c r="U8" s="35">
        <v>70000</v>
      </c>
      <c r="V8" s="35">
        <v>64000</v>
      </c>
      <c r="W8" s="35"/>
      <c r="X8" s="35"/>
      <c r="Y8" s="35"/>
      <c r="Z8" s="35">
        <v>70000</v>
      </c>
      <c r="AA8" s="35"/>
      <c r="AB8" s="35">
        <v>67056</v>
      </c>
      <c r="AC8" s="35"/>
      <c r="AD8" s="35">
        <v>80000</v>
      </c>
      <c r="AE8" s="35">
        <v>446160</v>
      </c>
      <c r="AF8" s="35"/>
      <c r="AG8" s="35"/>
    </row>
    <row r="9" ht="22.8" customHeight="1" spans="1:33">
      <c r="A9" s="39" t="s">
        <v>171</v>
      </c>
      <c r="B9" s="39" t="s">
        <v>174</v>
      </c>
      <c r="C9" s="39" t="s">
        <v>174</v>
      </c>
      <c r="D9" s="40" t="s">
        <v>243</v>
      </c>
      <c r="E9" s="34" t="s">
        <v>244</v>
      </c>
      <c r="F9" s="41">
        <f>SUM(G9:AG9)</f>
        <v>354240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>
        <v>354240</v>
      </c>
      <c r="AF9" s="41"/>
      <c r="AG9" s="41"/>
    </row>
    <row r="10" ht="22.8" customHeight="1" spans="1:33">
      <c r="A10" s="39" t="s">
        <v>171</v>
      </c>
      <c r="B10" s="39" t="s">
        <v>179</v>
      </c>
      <c r="C10" s="39" t="s">
        <v>174</v>
      </c>
      <c r="D10" s="40" t="s">
        <v>243</v>
      </c>
      <c r="E10" s="34" t="s">
        <v>244</v>
      </c>
      <c r="F10" s="41">
        <f>SUM(G10:AG10)</f>
        <v>963656</v>
      </c>
      <c r="G10" s="41">
        <v>240000</v>
      </c>
      <c r="H10" s="41">
        <v>60000</v>
      </c>
      <c r="I10" s="41"/>
      <c r="J10" s="41"/>
      <c r="K10" s="41"/>
      <c r="L10" s="43">
        <f>80000+38600</f>
        <v>118600</v>
      </c>
      <c r="M10" s="41"/>
      <c r="N10" s="41"/>
      <c r="O10" s="41"/>
      <c r="P10" s="41">
        <v>100000</v>
      </c>
      <c r="Q10" s="41"/>
      <c r="R10" s="41">
        <v>70000</v>
      </c>
      <c r="S10" s="41"/>
      <c r="T10" s="41">
        <v>24000</v>
      </c>
      <c r="U10" s="41">
        <v>70000</v>
      </c>
      <c r="V10" s="41">
        <v>64000</v>
      </c>
      <c r="W10" s="41"/>
      <c r="X10" s="41"/>
      <c r="Y10" s="41"/>
      <c r="Z10" s="41">
        <v>70000</v>
      </c>
      <c r="AA10" s="41"/>
      <c r="AB10" s="41">
        <v>67056</v>
      </c>
      <c r="AC10" s="41"/>
      <c r="AD10" s="41">
        <v>80000</v>
      </c>
      <c r="AE10" s="41"/>
      <c r="AF10" s="41"/>
      <c r="AG10" s="41"/>
    </row>
    <row r="11" ht="22.8" customHeight="1" spans="1:33">
      <c r="A11" s="39" t="s">
        <v>212</v>
      </c>
      <c r="B11" s="39" t="s">
        <v>174</v>
      </c>
      <c r="C11" s="39" t="s">
        <v>174</v>
      </c>
      <c r="D11" s="40" t="s">
        <v>243</v>
      </c>
      <c r="E11" s="34" t="s">
        <v>244</v>
      </c>
      <c r="F11" s="41">
        <f>SUM(G11:AG11)</f>
        <v>91920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>
        <v>91920</v>
      </c>
      <c r="AF11" s="41"/>
      <c r="AG11" s="41"/>
    </row>
    <row r="12" ht="16.35" customHeight="1" spans="1:5">
      <c r="A12" s="42" t="s">
        <v>309</v>
      </c>
      <c r="B12" s="42"/>
      <c r="C12" s="42"/>
      <c r="D12" s="42"/>
      <c r="E12" s="42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30" zoomScaleNormal="130" workbookViewId="0">
      <selection activeCell="C25" sqref="C25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7" t="s">
        <v>436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4" t="s">
        <v>437</v>
      </c>
      <c r="B4" s="4" t="s">
        <v>438</v>
      </c>
      <c r="C4" s="4" t="s">
        <v>439</v>
      </c>
      <c r="D4" s="4" t="s">
        <v>440</v>
      </c>
      <c r="E4" s="4" t="s">
        <v>441</v>
      </c>
      <c r="F4" s="4"/>
      <c r="G4" s="4"/>
      <c r="H4" s="4" t="s">
        <v>442</v>
      </c>
    </row>
    <row r="5" ht="25.85" customHeight="1" spans="1:8">
      <c r="A5" s="4"/>
      <c r="B5" s="4"/>
      <c r="C5" s="4"/>
      <c r="D5" s="4"/>
      <c r="E5" s="4" t="s">
        <v>138</v>
      </c>
      <c r="F5" s="4" t="s">
        <v>443</v>
      </c>
      <c r="G5" s="4" t="s">
        <v>444</v>
      </c>
      <c r="H5" s="4"/>
    </row>
    <row r="6" ht="22.8" customHeight="1" spans="1:8">
      <c r="A6" s="15"/>
      <c r="B6" s="15" t="s">
        <v>136</v>
      </c>
      <c r="C6" s="14">
        <v>144000</v>
      </c>
      <c r="D6" s="14"/>
      <c r="E6" s="14">
        <v>80000</v>
      </c>
      <c r="F6" s="14"/>
      <c r="G6" s="14">
        <v>80000</v>
      </c>
      <c r="H6" s="14">
        <v>64000</v>
      </c>
    </row>
    <row r="7" ht="22.8" customHeight="1" spans="1:8">
      <c r="A7" s="13" t="s">
        <v>154</v>
      </c>
      <c r="B7" s="13" t="s">
        <v>155</v>
      </c>
      <c r="C7" s="14">
        <v>144000</v>
      </c>
      <c r="D7" s="14"/>
      <c r="E7" s="14">
        <v>80000</v>
      </c>
      <c r="F7" s="14"/>
      <c r="G7" s="14">
        <v>80000</v>
      </c>
      <c r="H7" s="14">
        <v>64000</v>
      </c>
    </row>
    <row r="8" ht="22.8" customHeight="1" spans="1:8">
      <c r="A8" s="20" t="s">
        <v>156</v>
      </c>
      <c r="B8" s="20" t="s">
        <v>157</v>
      </c>
      <c r="C8" s="22">
        <v>144000</v>
      </c>
      <c r="D8" s="22"/>
      <c r="E8" s="6">
        <v>80000</v>
      </c>
      <c r="F8" s="22"/>
      <c r="G8" s="22">
        <v>80000</v>
      </c>
      <c r="H8" s="22">
        <v>64000</v>
      </c>
    </row>
    <row r="9" ht="16.35" customHeight="1" spans="1:3">
      <c r="A9" s="7" t="s">
        <v>309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23" sqref="J2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7" t="s">
        <v>445</v>
      </c>
      <c r="H1" s="17"/>
    </row>
    <row r="2" ht="38.8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446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275</v>
      </c>
      <c r="F5" s="4"/>
      <c r="G5" s="4" t="s">
        <v>276</v>
      </c>
      <c r="H5" s="4"/>
    </row>
    <row r="6" ht="27.6" customHeight="1" spans="1:8">
      <c r="A6" s="4"/>
      <c r="B6" s="4"/>
      <c r="C6" s="4"/>
      <c r="D6" s="4"/>
      <c r="E6" s="4" t="s">
        <v>254</v>
      </c>
      <c r="F6" s="4" t="s">
        <v>237</v>
      </c>
      <c r="G6" s="4"/>
      <c r="H6" s="4"/>
    </row>
    <row r="7" ht="22.8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1"/>
      <c r="B9" s="21"/>
      <c r="C9" s="14"/>
      <c r="D9" s="14"/>
      <c r="E9" s="14"/>
      <c r="F9" s="14"/>
      <c r="G9" s="14"/>
      <c r="H9" s="14"/>
    </row>
    <row r="10" ht="22.8" customHeight="1" spans="1:8">
      <c r="A10" s="21"/>
      <c r="B10" s="21"/>
      <c r="C10" s="14"/>
      <c r="D10" s="14"/>
      <c r="E10" s="14"/>
      <c r="F10" s="14"/>
      <c r="G10" s="14"/>
      <c r="H10" s="14"/>
    </row>
    <row r="11" ht="22.8" customHeight="1" spans="1:8">
      <c r="A11" s="21"/>
      <c r="B11" s="21"/>
      <c r="C11" s="14"/>
      <c r="D11" s="14"/>
      <c r="E11" s="14"/>
      <c r="F11" s="14"/>
      <c r="G11" s="14"/>
      <c r="H11" s="14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3">
      <c r="A13" s="7" t="s">
        <v>309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7" t="s">
        <v>447</v>
      </c>
      <c r="T1" s="17"/>
    </row>
    <row r="2" ht="47.4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" customHeight="1" spans="1:20">
      <c r="A4" s="4" t="s">
        <v>159</v>
      </c>
      <c r="B4" s="4"/>
      <c r="C4" s="4"/>
      <c r="D4" s="4" t="s">
        <v>226</v>
      </c>
      <c r="E4" s="4" t="s">
        <v>227</v>
      </c>
      <c r="F4" s="4" t="s">
        <v>228</v>
      </c>
      <c r="G4" s="4" t="s">
        <v>229</v>
      </c>
      <c r="H4" s="4" t="s">
        <v>230</v>
      </c>
      <c r="I4" s="4" t="s">
        <v>231</v>
      </c>
      <c r="J4" s="4" t="s">
        <v>232</v>
      </c>
      <c r="K4" s="4" t="s">
        <v>233</v>
      </c>
      <c r="L4" s="4" t="s">
        <v>234</v>
      </c>
      <c r="M4" s="4" t="s">
        <v>235</v>
      </c>
      <c r="N4" s="4" t="s">
        <v>236</v>
      </c>
      <c r="O4" s="4" t="s">
        <v>237</v>
      </c>
      <c r="P4" s="4" t="s">
        <v>238</v>
      </c>
      <c r="Q4" s="4" t="s">
        <v>239</v>
      </c>
      <c r="R4" s="4" t="s">
        <v>240</v>
      </c>
      <c r="S4" s="4" t="s">
        <v>241</v>
      </c>
      <c r="T4" s="4" t="s">
        <v>242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3"/>
      <c r="B8" s="23"/>
      <c r="C8" s="23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16.35" customHeight="1" spans="1:6">
      <c r="A10" s="7" t="s">
        <v>309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4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1" t="s">
        <v>5</v>
      </c>
      <c r="C1" s="11"/>
    </row>
    <row r="2" ht="25" customHeight="1" spans="2:3">
      <c r="B2" s="11"/>
      <c r="C2" s="11"/>
    </row>
    <row r="3" ht="31.05" customHeight="1" spans="2:3">
      <c r="B3" s="74" t="s">
        <v>6</v>
      </c>
      <c r="C3" s="74"/>
    </row>
    <row r="4" ht="32.55" customHeight="1" spans="2:3">
      <c r="B4" s="75">
        <v>1</v>
      </c>
      <c r="C4" s="76" t="s">
        <v>7</v>
      </c>
    </row>
    <row r="5" ht="32.55" customHeight="1" spans="2:3">
      <c r="B5" s="75">
        <v>2</v>
      </c>
      <c r="C5" s="77" t="s">
        <v>8</v>
      </c>
    </row>
    <row r="6" ht="32.55" customHeight="1" spans="2:3">
      <c r="B6" s="75">
        <v>3</v>
      </c>
      <c r="C6" s="76" t="s">
        <v>9</v>
      </c>
    </row>
    <row r="7" ht="32.55" customHeight="1" spans="2:3">
      <c r="B7" s="75">
        <v>4</v>
      </c>
      <c r="C7" s="76" t="s">
        <v>10</v>
      </c>
    </row>
    <row r="8" ht="32.55" customHeight="1" spans="2:3">
      <c r="B8" s="75">
        <v>5</v>
      </c>
      <c r="C8" s="76" t="s">
        <v>11</v>
      </c>
    </row>
    <row r="9" ht="32.55" customHeight="1" spans="2:3">
      <c r="B9" s="75">
        <v>6</v>
      </c>
      <c r="C9" s="76" t="s">
        <v>12</v>
      </c>
    </row>
    <row r="10" ht="32.55" customHeight="1" spans="2:3">
      <c r="B10" s="75">
        <v>7</v>
      </c>
      <c r="C10" s="76" t="s">
        <v>13</v>
      </c>
    </row>
    <row r="11" ht="32.55" customHeight="1" spans="2:3">
      <c r="B11" s="75">
        <v>8</v>
      </c>
      <c r="C11" s="76" t="s">
        <v>14</v>
      </c>
    </row>
    <row r="12" ht="32.55" customHeight="1" spans="2:3">
      <c r="B12" s="75">
        <v>9</v>
      </c>
      <c r="C12" s="76" t="s">
        <v>15</v>
      </c>
    </row>
    <row r="13" ht="32.55" customHeight="1" spans="2:3">
      <c r="B13" s="75">
        <v>10</v>
      </c>
      <c r="C13" s="76" t="s">
        <v>16</v>
      </c>
    </row>
    <row r="14" ht="32.55" customHeight="1" spans="2:3">
      <c r="B14" s="75">
        <v>11</v>
      </c>
      <c r="C14" s="76" t="s">
        <v>17</v>
      </c>
    </row>
    <row r="15" ht="32.55" customHeight="1" spans="2:3">
      <c r="B15" s="75">
        <v>12</v>
      </c>
      <c r="C15" s="76" t="s">
        <v>18</v>
      </c>
    </row>
    <row r="16" ht="32.55" customHeight="1" spans="2:3">
      <c r="B16" s="75">
        <v>13</v>
      </c>
      <c r="C16" s="76" t="s">
        <v>19</v>
      </c>
    </row>
    <row r="17" ht="32.55" customHeight="1" spans="2:3">
      <c r="B17" s="75">
        <v>14</v>
      </c>
      <c r="C17" s="76" t="s">
        <v>20</v>
      </c>
    </row>
    <row r="18" ht="32.55" customHeight="1" spans="2:3">
      <c r="B18" s="75">
        <v>15</v>
      </c>
      <c r="C18" s="76" t="s">
        <v>21</v>
      </c>
    </row>
    <row r="19" ht="32.55" customHeight="1" spans="2:3">
      <c r="B19" s="75">
        <v>16</v>
      </c>
      <c r="C19" s="76" t="s">
        <v>22</v>
      </c>
    </row>
    <row r="20" ht="32.55" customHeight="1" spans="2:3">
      <c r="B20" s="75">
        <v>17</v>
      </c>
      <c r="C20" s="76" t="s">
        <v>23</v>
      </c>
    </row>
    <row r="21" ht="32.55" customHeight="1" spans="2:3">
      <c r="B21" s="75">
        <v>18</v>
      </c>
      <c r="C21" s="76" t="s">
        <v>24</v>
      </c>
    </row>
    <row r="22" ht="32.55" customHeight="1" spans="2:3">
      <c r="B22" s="75">
        <v>19</v>
      </c>
      <c r="C22" s="76" t="s">
        <v>25</v>
      </c>
    </row>
    <row r="23" ht="32.55" customHeight="1" spans="2:3">
      <c r="B23" s="75">
        <v>20</v>
      </c>
      <c r="C23" s="76" t="s">
        <v>26</v>
      </c>
    </row>
    <row r="24" ht="32.55" customHeight="1" spans="2:3">
      <c r="B24" s="75">
        <v>21</v>
      </c>
      <c r="C24" s="76" t="s">
        <v>27</v>
      </c>
    </row>
    <row r="25" ht="32.55" customHeight="1" spans="2:3">
      <c r="B25" s="75">
        <v>22</v>
      </c>
      <c r="C25" s="76" t="s">
        <v>28</v>
      </c>
    </row>
    <row r="26" ht="32.55" customHeight="1" spans="2:3">
      <c r="B26" s="75">
        <v>23</v>
      </c>
      <c r="C26" s="7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7" t="s">
        <v>448</v>
      </c>
      <c r="T1" s="17"/>
    </row>
    <row r="2" ht="47.4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3" customHeight="1" spans="1:20">
      <c r="A4" s="4" t="s">
        <v>159</v>
      </c>
      <c r="B4" s="4"/>
      <c r="C4" s="4"/>
      <c r="D4" s="4" t="s">
        <v>226</v>
      </c>
      <c r="E4" s="4" t="s">
        <v>227</v>
      </c>
      <c r="F4" s="4" t="s">
        <v>253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254</v>
      </c>
      <c r="I5" s="4" t="s">
        <v>255</v>
      </c>
      <c r="J5" s="4" t="s">
        <v>237</v>
      </c>
      <c r="K5" s="4" t="s">
        <v>136</v>
      </c>
      <c r="L5" s="4" t="s">
        <v>257</v>
      </c>
      <c r="M5" s="4" t="s">
        <v>258</v>
      </c>
      <c r="N5" s="4" t="s">
        <v>239</v>
      </c>
      <c r="O5" s="4" t="s">
        <v>259</v>
      </c>
      <c r="P5" s="4" t="s">
        <v>260</v>
      </c>
      <c r="Q5" s="4" t="s">
        <v>261</v>
      </c>
      <c r="R5" s="4" t="s">
        <v>235</v>
      </c>
      <c r="S5" s="4" t="s">
        <v>238</v>
      </c>
      <c r="T5" s="4" t="s">
        <v>242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3"/>
      <c r="B8" s="23"/>
      <c r="C8" s="23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309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7" t="s">
        <v>449</v>
      </c>
    </row>
    <row r="2" ht="38.8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450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275</v>
      </c>
      <c r="F5" s="4"/>
      <c r="G5" s="4" t="s">
        <v>276</v>
      </c>
      <c r="H5" s="4"/>
    </row>
    <row r="6" ht="23.25" customHeight="1" spans="1:8">
      <c r="A6" s="4"/>
      <c r="B6" s="4"/>
      <c r="C6" s="4"/>
      <c r="D6" s="4"/>
      <c r="E6" s="4" t="s">
        <v>254</v>
      </c>
      <c r="F6" s="4" t="s">
        <v>237</v>
      </c>
      <c r="G6" s="4"/>
      <c r="H6" s="4"/>
    </row>
    <row r="7" ht="22.8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1"/>
      <c r="B9" s="21"/>
      <c r="C9" s="14"/>
      <c r="D9" s="14"/>
      <c r="E9" s="14"/>
      <c r="F9" s="14"/>
      <c r="G9" s="14"/>
      <c r="H9" s="14"/>
    </row>
    <row r="10" ht="22.8" customHeight="1" spans="1:8">
      <c r="A10" s="21"/>
      <c r="B10" s="21"/>
      <c r="C10" s="14"/>
      <c r="D10" s="14"/>
      <c r="E10" s="14"/>
      <c r="F10" s="14"/>
      <c r="G10" s="14"/>
      <c r="H10" s="14"/>
    </row>
    <row r="11" ht="22.8" customHeight="1" spans="1:8">
      <c r="A11" s="21"/>
      <c r="B11" s="21"/>
      <c r="C11" s="14"/>
      <c r="D11" s="14"/>
      <c r="E11" s="14"/>
      <c r="F11" s="14"/>
      <c r="G11" s="14"/>
      <c r="H11" s="14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3">
      <c r="A13" s="7" t="s">
        <v>309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7" t="s">
        <v>451</v>
      </c>
    </row>
    <row r="2" ht="38.8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452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275</v>
      </c>
      <c r="F5" s="4"/>
      <c r="G5" s="4" t="s">
        <v>276</v>
      </c>
      <c r="H5" s="4"/>
    </row>
    <row r="6" ht="24.15" customHeight="1" spans="1:8">
      <c r="A6" s="4"/>
      <c r="B6" s="4"/>
      <c r="C6" s="4"/>
      <c r="D6" s="4"/>
      <c r="E6" s="4" t="s">
        <v>254</v>
      </c>
      <c r="F6" s="4" t="s">
        <v>237</v>
      </c>
      <c r="G6" s="4"/>
      <c r="H6" s="4"/>
    </row>
    <row r="7" ht="22.8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1"/>
      <c r="B9" s="21"/>
      <c r="C9" s="14"/>
      <c r="D9" s="14"/>
      <c r="E9" s="14"/>
      <c r="F9" s="14"/>
      <c r="G9" s="14"/>
      <c r="H9" s="14"/>
    </row>
    <row r="10" ht="22.8" customHeight="1" spans="1:8">
      <c r="A10" s="21"/>
      <c r="B10" s="21"/>
      <c r="C10" s="14"/>
      <c r="D10" s="14"/>
      <c r="E10" s="14"/>
      <c r="F10" s="14"/>
      <c r="G10" s="14"/>
      <c r="H10" s="14"/>
    </row>
    <row r="11" ht="22.8" customHeight="1" spans="1:8">
      <c r="A11" s="21"/>
      <c r="B11" s="21"/>
      <c r="C11" s="14"/>
      <c r="D11" s="14"/>
      <c r="E11" s="14"/>
      <c r="F11" s="14"/>
      <c r="G11" s="14"/>
      <c r="H11" s="14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4">
      <c r="A13" s="7" t="s">
        <v>309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8.59166666666667" customWidth="1"/>
    <col min="6" max="14" width="7.69166666666667" customWidth="1"/>
    <col min="15" max="17" width="9.76666666666667" customWidth="1"/>
  </cols>
  <sheetData>
    <row r="1" ht="16.35" customHeight="1" spans="1:14">
      <c r="A1" s="1"/>
      <c r="M1" s="17" t="s">
        <v>453</v>
      </c>
      <c r="N1" s="17"/>
    </row>
    <row r="2" ht="45.7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1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26.05" customHeight="1" spans="1:14">
      <c r="A4" s="4" t="s">
        <v>226</v>
      </c>
      <c r="B4" s="4" t="s">
        <v>454</v>
      </c>
      <c r="C4" s="4" t="s">
        <v>455</v>
      </c>
      <c r="D4" s="4"/>
      <c r="E4" s="4"/>
      <c r="F4" s="4"/>
      <c r="G4" s="4"/>
      <c r="H4" s="4"/>
      <c r="I4" s="4"/>
      <c r="J4" s="4"/>
      <c r="K4" s="4"/>
      <c r="L4" s="4"/>
      <c r="M4" s="4" t="s">
        <v>456</v>
      </c>
      <c r="N4" s="4"/>
    </row>
    <row r="5" ht="31.9" customHeight="1" spans="1:14">
      <c r="A5" s="4"/>
      <c r="B5" s="4"/>
      <c r="C5" s="4" t="s">
        <v>457</v>
      </c>
      <c r="D5" s="4" t="s">
        <v>139</v>
      </c>
      <c r="E5" s="4"/>
      <c r="F5" s="4"/>
      <c r="G5" s="4"/>
      <c r="H5" s="4"/>
      <c r="I5" s="4"/>
      <c r="J5" s="4" t="s">
        <v>458</v>
      </c>
      <c r="K5" s="4" t="s">
        <v>141</v>
      </c>
      <c r="L5" s="4" t="s">
        <v>142</v>
      </c>
      <c r="M5" s="4" t="s">
        <v>459</v>
      </c>
      <c r="N5" s="4" t="s">
        <v>460</v>
      </c>
    </row>
    <row r="6" ht="44.85" customHeight="1" spans="1:14">
      <c r="A6" s="4"/>
      <c r="B6" s="4"/>
      <c r="C6" s="4"/>
      <c r="D6" s="4" t="s">
        <v>461</v>
      </c>
      <c r="E6" s="4" t="s">
        <v>462</v>
      </c>
      <c r="F6" s="4" t="s">
        <v>463</v>
      </c>
      <c r="G6" s="4" t="s">
        <v>464</v>
      </c>
      <c r="H6" s="4" t="s">
        <v>465</v>
      </c>
      <c r="I6" s="4" t="s">
        <v>466</v>
      </c>
      <c r="J6" s="4"/>
      <c r="K6" s="4"/>
      <c r="L6" s="4"/>
      <c r="M6" s="4"/>
      <c r="N6" s="4"/>
    </row>
    <row r="7" ht="22.8" customHeight="1" spans="1:14">
      <c r="A7" s="15"/>
      <c r="B7" s="19" t="s">
        <v>136</v>
      </c>
      <c r="C7" s="14">
        <v>97200</v>
      </c>
      <c r="D7" s="14">
        <v>97200</v>
      </c>
      <c r="E7" s="14">
        <v>97200</v>
      </c>
      <c r="F7" s="14"/>
      <c r="G7" s="14"/>
      <c r="H7" s="14"/>
      <c r="I7" s="14"/>
      <c r="J7" s="14"/>
      <c r="K7" s="14"/>
      <c r="L7" s="14"/>
      <c r="M7" s="14">
        <v>97200</v>
      </c>
      <c r="N7" s="15"/>
    </row>
    <row r="8" ht="22.8" customHeight="1" spans="1:14">
      <c r="A8" s="13" t="s">
        <v>154</v>
      </c>
      <c r="B8" s="13" t="s">
        <v>155</v>
      </c>
      <c r="C8" s="14">
        <v>97200</v>
      </c>
      <c r="D8" s="14">
        <v>97200</v>
      </c>
      <c r="E8" s="14">
        <v>97200</v>
      </c>
      <c r="F8" s="14"/>
      <c r="G8" s="14"/>
      <c r="H8" s="14"/>
      <c r="I8" s="14"/>
      <c r="J8" s="14"/>
      <c r="K8" s="14"/>
      <c r="L8" s="14"/>
      <c r="M8" s="14">
        <v>97200</v>
      </c>
      <c r="N8" s="15"/>
    </row>
    <row r="9" ht="22.8" customHeight="1" spans="1:14">
      <c r="A9" s="20" t="s">
        <v>467</v>
      </c>
      <c r="B9" s="20" t="s">
        <v>468</v>
      </c>
      <c r="C9" s="6">
        <v>97200</v>
      </c>
      <c r="D9" s="6">
        <v>97200</v>
      </c>
      <c r="E9" s="6">
        <v>97200</v>
      </c>
      <c r="F9" s="6"/>
      <c r="G9" s="6"/>
      <c r="H9" s="6"/>
      <c r="I9" s="6"/>
      <c r="J9" s="6"/>
      <c r="K9" s="6"/>
      <c r="L9" s="6"/>
      <c r="M9" s="6">
        <v>97200</v>
      </c>
      <c r="N9" s="5"/>
    </row>
    <row r="10" ht="16.35" customHeight="1" spans="1:4">
      <c r="A10" s="7" t="s">
        <v>309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469</v>
      </c>
    </row>
    <row r="2" ht="37.95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4" t="s">
        <v>226</v>
      </c>
      <c r="B4" s="4" t="s">
        <v>470</v>
      </c>
      <c r="C4" s="4" t="s">
        <v>471</v>
      </c>
      <c r="D4" s="4" t="s">
        <v>472</v>
      </c>
      <c r="E4" s="4" t="s">
        <v>473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474</v>
      </c>
      <c r="F5" s="4" t="s">
        <v>475</v>
      </c>
      <c r="G5" s="4" t="s">
        <v>476</v>
      </c>
      <c r="H5" s="4" t="s">
        <v>477</v>
      </c>
      <c r="I5" s="4" t="s">
        <v>478</v>
      </c>
      <c r="J5" s="4" t="s">
        <v>479</v>
      </c>
      <c r="K5" s="4" t="s">
        <v>480</v>
      </c>
      <c r="L5" s="4" t="s">
        <v>481</v>
      </c>
      <c r="M5" s="4" t="s">
        <v>482</v>
      </c>
    </row>
    <row r="6" ht="19.8" customHeight="1" spans="1:13">
      <c r="A6" s="13" t="s">
        <v>2</v>
      </c>
      <c r="B6" s="13" t="s">
        <v>4</v>
      </c>
      <c r="C6" s="14">
        <v>97200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5" t="s">
        <v>156</v>
      </c>
      <c r="B7" s="5" t="s">
        <v>483</v>
      </c>
      <c r="C7" s="6">
        <v>97200</v>
      </c>
      <c r="D7" s="5" t="s">
        <v>484</v>
      </c>
      <c r="E7" s="16" t="s">
        <v>485</v>
      </c>
      <c r="F7" s="16" t="s">
        <v>486</v>
      </c>
      <c r="G7" s="5" t="s">
        <v>487</v>
      </c>
      <c r="H7" s="5" t="s">
        <v>488</v>
      </c>
      <c r="I7" s="5" t="s">
        <v>489</v>
      </c>
      <c r="J7" s="5"/>
      <c r="K7" s="5" t="s">
        <v>490</v>
      </c>
      <c r="L7" s="5" t="s">
        <v>491</v>
      </c>
      <c r="M7" s="5"/>
    </row>
    <row r="8" ht="24.4" customHeight="1" spans="1:13">
      <c r="A8" s="5"/>
      <c r="B8" s="5"/>
      <c r="C8" s="6"/>
      <c r="D8" s="5"/>
      <c r="E8" s="16"/>
      <c r="F8" s="16" t="s">
        <v>492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6"/>
      <c r="F9" s="16" t="s">
        <v>493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6" t="s">
        <v>494</v>
      </c>
      <c r="F10" s="16" t="s">
        <v>495</v>
      </c>
      <c r="G10" s="5" t="s">
        <v>496</v>
      </c>
      <c r="H10" s="5" t="s">
        <v>497</v>
      </c>
      <c r="I10" s="5" t="s">
        <v>498</v>
      </c>
      <c r="J10" s="5"/>
      <c r="K10" s="5" t="s">
        <v>499</v>
      </c>
      <c r="L10" s="5" t="s">
        <v>491</v>
      </c>
      <c r="M10" s="5"/>
    </row>
    <row r="11" ht="24.4" customHeight="1" spans="1:13">
      <c r="A11" s="5"/>
      <c r="B11" s="5"/>
      <c r="C11" s="6"/>
      <c r="D11" s="5"/>
      <c r="E11" s="16"/>
      <c r="F11" s="16" t="s">
        <v>500</v>
      </c>
      <c r="G11" s="5" t="s">
        <v>501</v>
      </c>
      <c r="H11" s="5" t="s">
        <v>502</v>
      </c>
      <c r="I11" s="5" t="s">
        <v>503</v>
      </c>
      <c r="J11" s="5"/>
      <c r="K11" s="5" t="s">
        <v>504</v>
      </c>
      <c r="L11" s="5" t="s">
        <v>491</v>
      </c>
      <c r="M11" s="5"/>
    </row>
    <row r="12" ht="24.4" customHeight="1" spans="1:13">
      <c r="A12" s="5"/>
      <c r="B12" s="5"/>
      <c r="C12" s="6"/>
      <c r="D12" s="5"/>
      <c r="E12" s="16"/>
      <c r="F12" s="16" t="s">
        <v>505</v>
      </c>
      <c r="G12" s="5" t="s">
        <v>506</v>
      </c>
      <c r="H12" s="5" t="s">
        <v>502</v>
      </c>
      <c r="I12" s="5" t="s">
        <v>507</v>
      </c>
      <c r="J12" s="5"/>
      <c r="K12" s="5" t="s">
        <v>504</v>
      </c>
      <c r="L12" s="5" t="s">
        <v>491</v>
      </c>
      <c r="M12" s="5"/>
    </row>
    <row r="13" ht="24.4" customHeight="1" spans="1:13">
      <c r="A13" s="5"/>
      <c r="B13" s="5"/>
      <c r="C13" s="6"/>
      <c r="D13" s="5"/>
      <c r="E13" s="16" t="s">
        <v>508</v>
      </c>
      <c r="F13" s="16" t="s">
        <v>509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6"/>
      <c r="F14" s="16" t="s">
        <v>510</v>
      </c>
      <c r="G14" s="5" t="s">
        <v>511</v>
      </c>
      <c r="H14" s="5" t="s">
        <v>512</v>
      </c>
      <c r="I14" s="5" t="s">
        <v>511</v>
      </c>
      <c r="J14" s="5"/>
      <c r="K14" s="5" t="s">
        <v>512</v>
      </c>
      <c r="L14" s="5" t="s">
        <v>513</v>
      </c>
      <c r="M14" s="5"/>
    </row>
    <row r="15" ht="24.4" customHeight="1" spans="1:13">
      <c r="A15" s="5"/>
      <c r="B15" s="5"/>
      <c r="C15" s="6"/>
      <c r="D15" s="5"/>
      <c r="E15" s="16"/>
      <c r="F15" s="16" t="s">
        <v>514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6"/>
      <c r="F16" s="16" t="s">
        <v>515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6" t="s">
        <v>516</v>
      </c>
      <c r="F17" s="16" t="s">
        <v>517</v>
      </c>
      <c r="G17" s="5" t="s">
        <v>518</v>
      </c>
      <c r="H17" s="5" t="s">
        <v>502</v>
      </c>
      <c r="I17" s="5" t="s">
        <v>519</v>
      </c>
      <c r="J17" s="5"/>
      <c r="K17" s="5" t="s">
        <v>504</v>
      </c>
      <c r="L17" s="5" t="s">
        <v>491</v>
      </c>
      <c r="M17" s="5"/>
    </row>
    <row r="18" ht="16.35" customHeight="1" spans="1:4">
      <c r="A18" s="7" t="s">
        <v>309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pane ySplit="7" topLeftCell="A24" activePane="bottomLeft" state="frozen"/>
      <selection/>
      <selection pane="bottomLeft" activeCell="A28" sqref="$A28:$XFD32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520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32</v>
      </c>
      <c r="R4" s="10"/>
      <c r="S4" s="10"/>
    </row>
    <row r="5" ht="18.1" customHeight="1" spans="1:19">
      <c r="A5" s="4" t="s">
        <v>437</v>
      </c>
      <c r="B5" s="4" t="s">
        <v>438</v>
      </c>
      <c r="C5" s="4" t="s">
        <v>521</v>
      </c>
      <c r="D5" s="4"/>
      <c r="E5" s="4"/>
      <c r="F5" s="4"/>
      <c r="G5" s="4"/>
      <c r="H5" s="4"/>
      <c r="I5" s="4"/>
      <c r="J5" s="4" t="s">
        <v>522</v>
      </c>
      <c r="K5" s="4" t="s">
        <v>523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471</v>
      </c>
      <c r="D6" s="4" t="s">
        <v>524</v>
      </c>
      <c r="E6" s="4"/>
      <c r="F6" s="4"/>
      <c r="G6" s="4"/>
      <c r="H6" s="4" t="s">
        <v>525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526</v>
      </c>
      <c r="F7" s="4" t="s">
        <v>143</v>
      </c>
      <c r="G7" s="4" t="s">
        <v>527</v>
      </c>
      <c r="H7" s="4" t="s">
        <v>162</v>
      </c>
      <c r="I7" s="4" t="s">
        <v>163</v>
      </c>
      <c r="J7" s="4"/>
      <c r="K7" s="4" t="s">
        <v>474</v>
      </c>
      <c r="L7" s="4" t="s">
        <v>475</v>
      </c>
      <c r="M7" s="4" t="s">
        <v>476</v>
      </c>
      <c r="N7" s="4" t="s">
        <v>481</v>
      </c>
      <c r="O7" s="4" t="s">
        <v>477</v>
      </c>
      <c r="P7" s="4" t="s">
        <v>528</v>
      </c>
      <c r="Q7" s="4" t="s">
        <v>529</v>
      </c>
      <c r="R7" s="4" t="s">
        <v>530</v>
      </c>
      <c r="S7" s="4" t="s">
        <v>482</v>
      </c>
    </row>
    <row r="8" ht="19.8" customHeight="1" spans="1:19">
      <c r="A8" s="5" t="s">
        <v>2</v>
      </c>
      <c r="B8" s="5" t="s">
        <v>4</v>
      </c>
      <c r="C8" s="6">
        <v>9626481</v>
      </c>
      <c r="D8" s="6">
        <v>9626481</v>
      </c>
      <c r="E8" s="6"/>
      <c r="F8" s="6"/>
      <c r="G8" s="6"/>
      <c r="H8" s="6">
        <v>9529281</v>
      </c>
      <c r="I8" s="6">
        <v>97200</v>
      </c>
      <c r="J8" s="5" t="s">
        <v>531</v>
      </c>
      <c r="K8" s="5" t="s">
        <v>485</v>
      </c>
      <c r="L8" s="5" t="s">
        <v>486</v>
      </c>
      <c r="M8" s="5" t="s">
        <v>532</v>
      </c>
      <c r="N8" s="5" t="s">
        <v>513</v>
      </c>
      <c r="O8" s="5" t="s">
        <v>502</v>
      </c>
      <c r="P8" s="5" t="s">
        <v>504</v>
      </c>
      <c r="Q8" s="5" t="s">
        <v>533</v>
      </c>
      <c r="R8" s="5" t="s">
        <v>534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492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493</v>
      </c>
      <c r="M10" s="5"/>
      <c r="N10" s="5"/>
      <c r="O10" s="5"/>
      <c r="P10" s="5"/>
      <c r="Q10" s="5"/>
      <c r="R10" s="5"/>
      <c r="S10" s="5"/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494</v>
      </c>
      <c r="L11" s="8" t="s">
        <v>495</v>
      </c>
      <c r="M11" s="5" t="s">
        <v>535</v>
      </c>
      <c r="N11" s="5" t="s">
        <v>513</v>
      </c>
      <c r="O11" s="9">
        <v>962.6481</v>
      </c>
      <c r="P11" s="5" t="s">
        <v>490</v>
      </c>
      <c r="Q11" s="5" t="s">
        <v>535</v>
      </c>
      <c r="R11" s="5" t="s">
        <v>536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500</v>
      </c>
      <c r="M12" s="5" t="s">
        <v>537</v>
      </c>
      <c r="N12" s="5" t="s">
        <v>513</v>
      </c>
      <c r="O12" s="5" t="s">
        <v>502</v>
      </c>
      <c r="P12" s="5" t="s">
        <v>504</v>
      </c>
      <c r="Q12" s="5" t="s">
        <v>537</v>
      </c>
      <c r="R12" s="5" t="s">
        <v>536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505</v>
      </c>
      <c r="M13" s="5" t="s">
        <v>538</v>
      </c>
      <c r="N13" s="5" t="s">
        <v>513</v>
      </c>
      <c r="O13" s="5" t="s">
        <v>539</v>
      </c>
      <c r="P13" s="5" t="s">
        <v>504</v>
      </c>
      <c r="Q13" s="5" t="s">
        <v>540</v>
      </c>
      <c r="R13" s="5" t="s">
        <v>534</v>
      </c>
      <c r="S13" s="5"/>
    </row>
    <row r="14" ht="29.3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508</v>
      </c>
      <c r="L14" s="8" t="s">
        <v>509</v>
      </c>
      <c r="M14" s="5" t="s">
        <v>541</v>
      </c>
      <c r="N14" s="5" t="s">
        <v>513</v>
      </c>
      <c r="O14" s="5" t="s">
        <v>502</v>
      </c>
      <c r="P14" s="5" t="s">
        <v>504</v>
      </c>
      <c r="Q14" s="5" t="s">
        <v>542</v>
      </c>
      <c r="R14" s="5" t="s">
        <v>543</v>
      </c>
      <c r="S14" s="5"/>
    </row>
    <row r="15" ht="29.3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510</v>
      </c>
      <c r="M15" s="5" t="s">
        <v>544</v>
      </c>
      <c r="N15" s="5" t="s">
        <v>513</v>
      </c>
      <c r="O15" s="5" t="s">
        <v>545</v>
      </c>
      <c r="P15" s="5" t="s">
        <v>504</v>
      </c>
      <c r="Q15" s="5" t="s">
        <v>546</v>
      </c>
      <c r="R15" s="5" t="s">
        <v>543</v>
      </c>
      <c r="S15" s="5"/>
    </row>
    <row r="16" ht="29.3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514</v>
      </c>
      <c r="M16" s="5" t="s">
        <v>547</v>
      </c>
      <c r="N16" s="5" t="s">
        <v>513</v>
      </c>
      <c r="O16" s="5" t="s">
        <v>548</v>
      </c>
      <c r="P16" s="5" t="s">
        <v>504</v>
      </c>
      <c r="Q16" s="5" t="s">
        <v>547</v>
      </c>
      <c r="R16" s="5" t="s">
        <v>543</v>
      </c>
      <c r="S16" s="5"/>
    </row>
    <row r="17" ht="29.3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515</v>
      </c>
      <c r="M17" s="5" t="s">
        <v>549</v>
      </c>
      <c r="N17" s="5" t="s">
        <v>513</v>
      </c>
      <c r="O17" s="5" t="s">
        <v>548</v>
      </c>
      <c r="P17" s="5" t="s">
        <v>504</v>
      </c>
      <c r="Q17" s="5" t="s">
        <v>549</v>
      </c>
      <c r="R17" s="5" t="s">
        <v>543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516</v>
      </c>
      <c r="L18" s="8" t="s">
        <v>517</v>
      </c>
      <c r="M18" s="5" t="s">
        <v>550</v>
      </c>
      <c r="N18" s="5" t="s">
        <v>513</v>
      </c>
      <c r="O18" s="5" t="s">
        <v>551</v>
      </c>
      <c r="P18" s="5" t="s">
        <v>504</v>
      </c>
      <c r="Q18" s="5" t="s">
        <v>545</v>
      </c>
      <c r="R18" s="5" t="s">
        <v>536</v>
      </c>
      <c r="S18" s="5"/>
    </row>
    <row r="19" ht="16.35" customHeight="1" spans="1:8">
      <c r="A19" s="7" t="s">
        <v>309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workbookViewId="0">
      <selection activeCell="F6" sqref="F6:F10"/>
    </sheetView>
  </sheetViews>
  <sheetFormatPr defaultColWidth="10" defaultRowHeight="13.5" outlineLevelCol="7"/>
  <cols>
    <col min="1" max="1" width="29.45" style="27" customWidth="1"/>
    <col min="2" max="2" width="11.0333333333333" style="27" customWidth="1"/>
    <col min="3" max="3" width="23.0666666666667" style="27" customWidth="1"/>
    <col min="4" max="4" width="11.0333333333333" style="27" customWidth="1"/>
    <col min="5" max="5" width="24.0166666666667" style="27" customWidth="1"/>
    <col min="6" max="6" width="11.0333333333333" style="27" customWidth="1"/>
    <col min="7" max="7" width="20.2166666666667" style="27" customWidth="1"/>
    <col min="8" max="8" width="11.0333333333333" style="27" customWidth="1"/>
    <col min="9" max="16384" width="10" style="27"/>
  </cols>
  <sheetData>
    <row r="1" ht="12.9" customHeight="1" spans="1:8">
      <c r="A1" s="28"/>
      <c r="H1" s="44" t="s">
        <v>30</v>
      </c>
    </row>
    <row r="2" ht="24.15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30" t="s">
        <v>31</v>
      </c>
      <c r="B3" s="30"/>
      <c r="C3" s="30"/>
      <c r="D3" s="30"/>
      <c r="E3" s="30"/>
      <c r="F3" s="30"/>
      <c r="G3" s="45" t="s">
        <v>32</v>
      </c>
      <c r="H3" s="45"/>
    </row>
    <row r="4" ht="17.9" customHeight="1" spans="1:8">
      <c r="A4" s="31" t="s">
        <v>33</v>
      </c>
      <c r="B4" s="31"/>
      <c r="C4" s="31" t="s">
        <v>34</v>
      </c>
      <c r="D4" s="31"/>
      <c r="E4" s="31"/>
      <c r="F4" s="31"/>
      <c r="G4" s="31"/>
      <c r="H4" s="31"/>
    </row>
    <row r="5" ht="22.4" customHeight="1" spans="1:8">
      <c r="A5" s="31" t="s">
        <v>35</v>
      </c>
      <c r="B5" s="31" t="s">
        <v>36</v>
      </c>
      <c r="C5" s="31" t="s">
        <v>37</v>
      </c>
      <c r="D5" s="31" t="s">
        <v>36</v>
      </c>
      <c r="E5" s="31" t="s">
        <v>38</v>
      </c>
      <c r="F5" s="31" t="s">
        <v>36</v>
      </c>
      <c r="G5" s="31" t="s">
        <v>39</v>
      </c>
      <c r="H5" s="31" t="s">
        <v>36</v>
      </c>
    </row>
    <row r="6" ht="16.25" customHeight="1" spans="1:8">
      <c r="A6" s="36" t="s">
        <v>40</v>
      </c>
      <c r="B6" s="55">
        <f>B7+B8</f>
        <v>9626481</v>
      </c>
      <c r="C6" s="34" t="s">
        <v>41</v>
      </c>
      <c r="D6" s="43">
        <f>6053697+38600+150000</f>
        <v>6242297</v>
      </c>
      <c r="E6" s="36" t="s">
        <v>42</v>
      </c>
      <c r="F6" s="53">
        <f>F7+F8+F9</f>
        <v>9529281</v>
      </c>
      <c r="G6" s="34" t="s">
        <v>43</v>
      </c>
      <c r="H6" s="55">
        <f>7843039+150000</f>
        <v>7993039</v>
      </c>
    </row>
    <row r="7" ht="16.25" customHeight="1" spans="1:8">
      <c r="A7" s="34" t="s">
        <v>44</v>
      </c>
      <c r="B7" s="55">
        <v>9437881</v>
      </c>
      <c r="C7" s="34" t="s">
        <v>45</v>
      </c>
      <c r="D7" s="41"/>
      <c r="E7" s="34" t="s">
        <v>46</v>
      </c>
      <c r="F7" s="55">
        <f>7843039+150000</f>
        <v>7993039</v>
      </c>
      <c r="G7" s="34" t="s">
        <v>47</v>
      </c>
      <c r="H7" s="56">
        <f>1468416+38600</f>
        <v>1507016</v>
      </c>
    </row>
    <row r="8" ht="16.25" customHeight="1" spans="1:8">
      <c r="A8" s="36" t="s">
        <v>48</v>
      </c>
      <c r="B8" s="55">
        <f>SUM(B9:B19)</f>
        <v>188600</v>
      </c>
      <c r="C8" s="34" t="s">
        <v>49</v>
      </c>
      <c r="D8" s="41"/>
      <c r="E8" s="34" t="s">
        <v>50</v>
      </c>
      <c r="F8" s="56">
        <f>1371216+38600</f>
        <v>1409816</v>
      </c>
      <c r="G8" s="34" t="s">
        <v>51</v>
      </c>
      <c r="H8" s="55"/>
    </row>
    <row r="9" ht="16.25" customHeight="1" spans="1:8">
      <c r="A9" s="34" t="s">
        <v>52</v>
      </c>
      <c r="B9" s="55"/>
      <c r="C9" s="34" t="s">
        <v>53</v>
      </c>
      <c r="D9" s="41"/>
      <c r="E9" s="34" t="s">
        <v>54</v>
      </c>
      <c r="F9" s="55">
        <v>126426</v>
      </c>
      <c r="G9" s="34" t="s">
        <v>55</v>
      </c>
      <c r="H9" s="55"/>
    </row>
    <row r="10" ht="16.25" customHeight="1" spans="1:8">
      <c r="A10" s="34" t="s">
        <v>56</v>
      </c>
      <c r="B10" s="55"/>
      <c r="C10" s="34" t="s">
        <v>57</v>
      </c>
      <c r="D10" s="41"/>
      <c r="E10" s="36" t="s">
        <v>58</v>
      </c>
      <c r="F10" s="53">
        <v>97200</v>
      </c>
      <c r="G10" s="34" t="s">
        <v>59</v>
      </c>
      <c r="H10" s="55"/>
    </row>
    <row r="11" ht="16.25" customHeight="1" spans="1:8">
      <c r="A11" s="34" t="s">
        <v>60</v>
      </c>
      <c r="B11" s="55"/>
      <c r="C11" s="34" t="s">
        <v>61</v>
      </c>
      <c r="D11" s="41"/>
      <c r="E11" s="34" t="s">
        <v>62</v>
      </c>
      <c r="F11" s="55"/>
      <c r="G11" s="34" t="s">
        <v>63</v>
      </c>
      <c r="H11" s="55"/>
    </row>
    <row r="12" ht="16.25" customHeight="1" spans="1:8">
      <c r="A12" s="34" t="s">
        <v>64</v>
      </c>
      <c r="B12" s="56">
        <v>188600</v>
      </c>
      <c r="C12" s="34" t="s">
        <v>65</v>
      </c>
      <c r="D12" s="41"/>
      <c r="E12" s="34" t="s">
        <v>66</v>
      </c>
      <c r="F12" s="55">
        <v>97200</v>
      </c>
      <c r="G12" s="34" t="s">
        <v>67</v>
      </c>
      <c r="H12" s="55"/>
    </row>
    <row r="13" ht="16.25" customHeight="1" spans="1:8">
      <c r="A13" s="34" t="s">
        <v>68</v>
      </c>
      <c r="B13" s="55"/>
      <c r="C13" s="34" t="s">
        <v>69</v>
      </c>
      <c r="D13" s="41">
        <v>818626</v>
      </c>
      <c r="E13" s="34" t="s">
        <v>70</v>
      </c>
      <c r="F13" s="55"/>
      <c r="G13" s="34" t="s">
        <v>71</v>
      </c>
      <c r="H13" s="55"/>
    </row>
    <row r="14" ht="16.25" customHeight="1" spans="1:8">
      <c r="A14" s="34" t="s">
        <v>72</v>
      </c>
      <c r="B14" s="55"/>
      <c r="C14" s="34" t="s">
        <v>73</v>
      </c>
      <c r="D14" s="41"/>
      <c r="E14" s="34" t="s">
        <v>74</v>
      </c>
      <c r="F14" s="55"/>
      <c r="G14" s="34" t="s">
        <v>75</v>
      </c>
      <c r="H14" s="55">
        <v>126426</v>
      </c>
    </row>
    <row r="15" ht="16.25" customHeight="1" spans="1:8">
      <c r="A15" s="34" t="s">
        <v>76</v>
      </c>
      <c r="B15" s="55"/>
      <c r="C15" s="34" t="s">
        <v>77</v>
      </c>
      <c r="D15" s="41">
        <v>439179</v>
      </c>
      <c r="E15" s="34" t="s">
        <v>78</v>
      </c>
      <c r="F15" s="55"/>
      <c r="G15" s="34" t="s">
        <v>79</v>
      </c>
      <c r="H15" s="55"/>
    </row>
    <row r="16" ht="16.25" customHeight="1" spans="1:8">
      <c r="A16" s="34" t="s">
        <v>80</v>
      </c>
      <c r="B16" s="55"/>
      <c r="C16" s="34" t="s">
        <v>81</v>
      </c>
      <c r="D16" s="41"/>
      <c r="E16" s="34" t="s">
        <v>82</v>
      </c>
      <c r="F16" s="55"/>
      <c r="G16" s="34" t="s">
        <v>83</v>
      </c>
      <c r="H16" s="55"/>
    </row>
    <row r="17" ht="16.25" customHeight="1" spans="1:8">
      <c r="A17" s="34" t="s">
        <v>84</v>
      </c>
      <c r="B17" s="55"/>
      <c r="C17" s="34" t="s">
        <v>85</v>
      </c>
      <c r="D17" s="41"/>
      <c r="E17" s="34" t="s">
        <v>86</v>
      </c>
      <c r="F17" s="55"/>
      <c r="G17" s="34" t="s">
        <v>87</v>
      </c>
      <c r="H17" s="55"/>
    </row>
    <row r="18" ht="16.25" customHeight="1" spans="1:8">
      <c r="A18" s="34" t="s">
        <v>88</v>
      </c>
      <c r="B18" s="55"/>
      <c r="C18" s="34" t="s">
        <v>89</v>
      </c>
      <c r="D18" s="41">
        <v>1455134</v>
      </c>
      <c r="E18" s="34" t="s">
        <v>90</v>
      </c>
      <c r="F18" s="55"/>
      <c r="G18" s="34" t="s">
        <v>91</v>
      </c>
      <c r="H18" s="55"/>
    </row>
    <row r="19" ht="16.25" customHeight="1" spans="1:8">
      <c r="A19" s="34" t="s">
        <v>92</v>
      </c>
      <c r="B19" s="55"/>
      <c r="C19" s="34" t="s">
        <v>93</v>
      </c>
      <c r="D19" s="41"/>
      <c r="E19" s="34" t="s">
        <v>94</v>
      </c>
      <c r="F19" s="55"/>
      <c r="G19" s="34" t="s">
        <v>95</v>
      </c>
      <c r="H19" s="55"/>
    </row>
    <row r="20" ht="16.25" customHeight="1" spans="1:8">
      <c r="A20" s="36" t="s">
        <v>96</v>
      </c>
      <c r="B20" s="53"/>
      <c r="C20" s="34" t="s">
        <v>97</v>
      </c>
      <c r="D20" s="41"/>
      <c r="E20" s="34" t="s">
        <v>98</v>
      </c>
      <c r="F20" s="55"/>
      <c r="G20" s="34"/>
      <c r="H20" s="55"/>
    </row>
    <row r="21" ht="16.25" customHeight="1" spans="1:8">
      <c r="A21" s="36" t="s">
        <v>99</v>
      </c>
      <c r="B21" s="53"/>
      <c r="C21" s="34" t="s">
        <v>100</v>
      </c>
      <c r="D21" s="41"/>
      <c r="E21" s="36" t="s">
        <v>101</v>
      </c>
      <c r="F21" s="53"/>
      <c r="G21" s="34"/>
      <c r="H21" s="55"/>
    </row>
    <row r="22" ht="16.25" customHeight="1" spans="1:8">
      <c r="A22" s="36" t="s">
        <v>102</v>
      </c>
      <c r="B22" s="53"/>
      <c r="C22" s="34" t="s">
        <v>103</v>
      </c>
      <c r="D22" s="41"/>
      <c r="E22" s="34"/>
      <c r="F22" s="34"/>
      <c r="G22" s="34"/>
      <c r="H22" s="55"/>
    </row>
    <row r="23" ht="16.25" customHeight="1" spans="1:8">
      <c r="A23" s="36" t="s">
        <v>104</v>
      </c>
      <c r="B23" s="53"/>
      <c r="C23" s="34" t="s">
        <v>105</v>
      </c>
      <c r="D23" s="41"/>
      <c r="E23" s="34"/>
      <c r="F23" s="34"/>
      <c r="G23" s="34"/>
      <c r="H23" s="55"/>
    </row>
    <row r="24" ht="16.25" customHeight="1" spans="1:8">
      <c r="A24" s="36" t="s">
        <v>106</v>
      </c>
      <c r="B24" s="53"/>
      <c r="C24" s="34" t="s">
        <v>107</v>
      </c>
      <c r="D24" s="41"/>
      <c r="E24" s="34"/>
      <c r="F24" s="34"/>
      <c r="G24" s="34"/>
      <c r="H24" s="55"/>
    </row>
    <row r="25" ht="16.25" customHeight="1" spans="1:8">
      <c r="A25" s="34" t="s">
        <v>108</v>
      </c>
      <c r="B25" s="55"/>
      <c r="C25" s="34" t="s">
        <v>109</v>
      </c>
      <c r="D25" s="41">
        <v>671245</v>
      </c>
      <c r="E25" s="34"/>
      <c r="F25" s="34"/>
      <c r="G25" s="34"/>
      <c r="H25" s="55"/>
    </row>
    <row r="26" ht="16.25" customHeight="1" spans="1:8">
      <c r="A26" s="34" t="s">
        <v>110</v>
      </c>
      <c r="B26" s="55"/>
      <c r="C26" s="34" t="s">
        <v>111</v>
      </c>
      <c r="D26" s="41"/>
      <c r="E26" s="34"/>
      <c r="F26" s="34"/>
      <c r="G26" s="34"/>
      <c r="H26" s="55"/>
    </row>
    <row r="27" ht="16.25" customHeight="1" spans="1:8">
      <c r="A27" s="34" t="s">
        <v>112</v>
      </c>
      <c r="B27" s="55"/>
      <c r="C27" s="34" t="s">
        <v>113</v>
      </c>
      <c r="D27" s="41"/>
      <c r="E27" s="34"/>
      <c r="F27" s="34"/>
      <c r="G27" s="34"/>
      <c r="H27" s="55"/>
    </row>
    <row r="28" ht="16.25" customHeight="1" spans="1:8">
      <c r="A28" s="36" t="s">
        <v>114</v>
      </c>
      <c r="B28" s="53"/>
      <c r="C28" s="34" t="s">
        <v>115</v>
      </c>
      <c r="D28" s="41"/>
      <c r="E28" s="34"/>
      <c r="F28" s="34"/>
      <c r="G28" s="34"/>
      <c r="H28" s="55"/>
    </row>
    <row r="29" ht="16.25" customHeight="1" spans="1:8">
      <c r="A29" s="36" t="s">
        <v>116</v>
      </c>
      <c r="B29" s="53"/>
      <c r="C29" s="34" t="s">
        <v>117</v>
      </c>
      <c r="D29" s="41"/>
      <c r="E29" s="34"/>
      <c r="F29" s="34"/>
      <c r="G29" s="34"/>
      <c r="H29" s="55"/>
    </row>
    <row r="30" ht="16.25" customHeight="1" spans="1:8">
      <c r="A30" s="36" t="s">
        <v>118</v>
      </c>
      <c r="B30" s="53"/>
      <c r="C30" s="34" t="s">
        <v>119</v>
      </c>
      <c r="D30" s="41"/>
      <c r="E30" s="34"/>
      <c r="F30" s="34"/>
      <c r="G30" s="34"/>
      <c r="H30" s="55"/>
    </row>
    <row r="31" ht="16.25" customHeight="1" spans="1:8">
      <c r="A31" s="36" t="s">
        <v>120</v>
      </c>
      <c r="B31" s="53"/>
      <c r="C31" s="34" t="s">
        <v>121</v>
      </c>
      <c r="D31" s="41"/>
      <c r="E31" s="34"/>
      <c r="F31" s="34"/>
      <c r="G31" s="34"/>
      <c r="H31" s="55"/>
    </row>
    <row r="32" ht="16.25" customHeight="1" spans="1:8">
      <c r="A32" s="36" t="s">
        <v>122</v>
      </c>
      <c r="B32" s="53"/>
      <c r="C32" s="34" t="s">
        <v>123</v>
      </c>
      <c r="D32" s="41"/>
      <c r="E32" s="34"/>
      <c r="F32" s="34"/>
      <c r="G32" s="34"/>
      <c r="H32" s="55"/>
    </row>
    <row r="33" ht="16.25" customHeight="1" spans="1:8">
      <c r="A33" s="34"/>
      <c r="B33" s="34"/>
      <c r="C33" s="34" t="s">
        <v>124</v>
      </c>
      <c r="D33" s="41"/>
      <c r="E33" s="34"/>
      <c r="F33" s="34"/>
      <c r="G33" s="34"/>
      <c r="H33" s="34"/>
    </row>
    <row r="34" ht="16.25" customHeight="1" spans="1:8">
      <c r="A34" s="34"/>
      <c r="B34" s="34"/>
      <c r="C34" s="34" t="s">
        <v>125</v>
      </c>
      <c r="D34" s="41"/>
      <c r="E34" s="34"/>
      <c r="F34" s="34"/>
      <c r="G34" s="34"/>
      <c r="H34" s="34"/>
    </row>
    <row r="35" ht="16.25" customHeight="1" spans="1:8">
      <c r="A35" s="34"/>
      <c r="B35" s="34"/>
      <c r="C35" s="34" t="s">
        <v>126</v>
      </c>
      <c r="D35" s="41"/>
      <c r="E35" s="34"/>
      <c r="F35" s="34"/>
      <c r="G35" s="34"/>
      <c r="H35" s="34"/>
    </row>
    <row r="36" ht="16.25" customHeight="1" spans="1:8">
      <c r="A36" s="36" t="s">
        <v>127</v>
      </c>
      <c r="B36" s="53">
        <f>B6</f>
        <v>9626481</v>
      </c>
      <c r="C36" s="36" t="s">
        <v>128</v>
      </c>
      <c r="D36" s="53">
        <f>SUM(D6:D35)</f>
        <v>9626481</v>
      </c>
      <c r="E36" s="36" t="s">
        <v>128</v>
      </c>
      <c r="F36" s="53">
        <f>F6+F10</f>
        <v>9626481</v>
      </c>
      <c r="G36" s="36" t="s">
        <v>128</v>
      </c>
      <c r="H36" s="53">
        <f>SUM(H6:H35)</f>
        <v>9626481</v>
      </c>
    </row>
    <row r="37" ht="16.25" customHeight="1" spans="1:8">
      <c r="A37" s="36" t="s">
        <v>129</v>
      </c>
      <c r="B37" s="53"/>
      <c r="C37" s="36" t="s">
        <v>130</v>
      </c>
      <c r="D37" s="53"/>
      <c r="E37" s="36" t="s">
        <v>130</v>
      </c>
      <c r="F37" s="53"/>
      <c r="G37" s="36" t="s">
        <v>130</v>
      </c>
      <c r="H37" s="53"/>
    </row>
    <row r="38" ht="16.25" customHeight="1" spans="1:8">
      <c r="A38" s="34"/>
      <c r="B38" s="55"/>
      <c r="C38" s="34"/>
      <c r="D38" s="55"/>
      <c r="E38" s="36"/>
      <c r="F38" s="53"/>
      <c r="G38" s="36"/>
      <c r="H38" s="53"/>
    </row>
    <row r="39" ht="16.25" customHeight="1" spans="1:8">
      <c r="A39" s="36" t="s">
        <v>131</v>
      </c>
      <c r="B39" s="53">
        <f>B36</f>
        <v>9626481</v>
      </c>
      <c r="C39" s="36" t="s">
        <v>132</v>
      </c>
      <c r="D39" s="53">
        <f>D36</f>
        <v>9626481</v>
      </c>
      <c r="E39" s="36" t="s">
        <v>132</v>
      </c>
      <c r="F39" s="53">
        <f>F36</f>
        <v>9626481</v>
      </c>
      <c r="G39" s="36" t="s">
        <v>132</v>
      </c>
      <c r="H39" s="53">
        <f>H36</f>
        <v>9626481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A5" workbookViewId="0">
      <selection activeCell="E14" sqref="E14"/>
    </sheetView>
  </sheetViews>
  <sheetFormatPr defaultColWidth="10" defaultRowHeight="13.5"/>
  <cols>
    <col min="1" max="1" width="5.83333333333333" customWidth="1"/>
    <col min="2" max="2" width="16.15" customWidth="1"/>
    <col min="3" max="3" width="11.0333333333333" customWidth="1"/>
    <col min="4" max="5" width="9.40833333333333" customWidth="1"/>
    <col min="6" max="25" width="7.69166666666667" customWidth="1"/>
  </cols>
  <sheetData>
    <row r="1" ht="16.35" customHeight="1" spans="1:25">
      <c r="A1" s="1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4" customHeight="1" spans="1:25">
      <c r="A4" s="19" t="s">
        <v>134</v>
      </c>
      <c r="B4" s="19" t="s">
        <v>135</v>
      </c>
      <c r="C4" s="19" t="s">
        <v>136</v>
      </c>
      <c r="D4" s="19" t="s">
        <v>137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22.4" customHeight="1" spans="1:25">
      <c r="A5" s="19"/>
      <c r="B5" s="19"/>
      <c r="C5" s="19"/>
      <c r="D5" s="19" t="s">
        <v>138</v>
      </c>
      <c r="E5" s="19" t="s">
        <v>139</v>
      </c>
      <c r="F5" s="19" t="s">
        <v>140</v>
      </c>
      <c r="G5" s="19" t="s">
        <v>141</v>
      </c>
      <c r="H5" s="19" t="s">
        <v>142</v>
      </c>
      <c r="I5" s="19" t="s">
        <v>143</v>
      </c>
      <c r="J5" s="19" t="s">
        <v>144</v>
      </c>
      <c r="K5" s="19"/>
      <c r="L5" s="19"/>
      <c r="M5" s="19"/>
      <c r="N5" s="19" t="s">
        <v>145</v>
      </c>
      <c r="O5" s="19" t="s">
        <v>146</v>
      </c>
      <c r="P5" s="19" t="s">
        <v>147</v>
      </c>
      <c r="Q5" s="19" t="s">
        <v>148</v>
      </c>
      <c r="R5" s="19" t="s">
        <v>149</v>
      </c>
      <c r="S5" s="19" t="s">
        <v>138</v>
      </c>
      <c r="T5" s="19" t="s">
        <v>139</v>
      </c>
      <c r="U5" s="19" t="s">
        <v>140</v>
      </c>
      <c r="V5" s="19" t="s">
        <v>141</v>
      </c>
      <c r="W5" s="19" t="s">
        <v>142</v>
      </c>
      <c r="X5" s="19" t="s">
        <v>143</v>
      </c>
      <c r="Y5" s="19" t="s">
        <v>150</v>
      </c>
    </row>
    <row r="6" ht="22.4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151</v>
      </c>
      <c r="K6" s="19" t="s">
        <v>152</v>
      </c>
      <c r="L6" s="19" t="s">
        <v>153</v>
      </c>
      <c r="M6" s="19" t="s">
        <v>142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8" customHeight="1" spans="1:25">
      <c r="A7" s="15"/>
      <c r="B7" s="15" t="s">
        <v>136</v>
      </c>
      <c r="C7" s="46">
        <f>D7</f>
        <v>9626481</v>
      </c>
      <c r="D7" s="46">
        <f>E7</f>
        <v>9626481</v>
      </c>
      <c r="E7" s="46">
        <f>E8</f>
        <v>9626481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8" customHeight="1" spans="1:25">
      <c r="A8" s="13" t="s">
        <v>154</v>
      </c>
      <c r="B8" s="13" t="s">
        <v>155</v>
      </c>
      <c r="C8" s="46">
        <f>D8</f>
        <v>9626481</v>
      </c>
      <c r="D8" s="46">
        <f>E8</f>
        <v>9626481</v>
      </c>
      <c r="E8" s="46">
        <f>E9</f>
        <v>9626481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8" customHeight="1" spans="1:25">
      <c r="A9" s="9" t="s">
        <v>156</v>
      </c>
      <c r="B9" s="9" t="s">
        <v>157</v>
      </c>
      <c r="C9" s="22">
        <f>D9</f>
        <v>9626481</v>
      </c>
      <c r="D9" s="22">
        <f>E9</f>
        <v>9626481</v>
      </c>
      <c r="E9" s="6">
        <f>9437881+38600+150000</f>
        <v>9626481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4.61666666666667" style="27" customWidth="1"/>
    <col min="2" max="2" width="4.88333333333333" style="27" customWidth="1"/>
    <col min="3" max="3" width="5.01666666666667" style="27" customWidth="1"/>
    <col min="4" max="4" width="16.0083333333333" style="27" customWidth="1"/>
    <col min="5" max="5" width="25.7833333333333" style="27" customWidth="1"/>
    <col min="6" max="6" width="12.35" style="27" customWidth="1"/>
    <col min="7" max="7" width="11.4" style="27" customWidth="1"/>
    <col min="8" max="8" width="13.975" style="27" customWidth="1"/>
    <col min="9" max="9" width="14.7916666666667" style="27" customWidth="1"/>
    <col min="10" max="11" width="17.5" style="27" customWidth="1"/>
    <col min="12" max="16384" width="10" style="27"/>
  </cols>
  <sheetData>
    <row r="1" ht="16.35" customHeight="1" spans="1:11">
      <c r="A1" s="28"/>
      <c r="D1" s="60"/>
      <c r="K1" s="44" t="s">
        <v>158</v>
      </c>
    </row>
    <row r="2" ht="31.9" customHeight="1" spans="1:11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5" customHeight="1" spans="1:11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45" t="s">
        <v>32</v>
      </c>
    </row>
    <row r="4" ht="27.6" customHeight="1" spans="1:11">
      <c r="A4" s="31" t="s">
        <v>159</v>
      </c>
      <c r="B4" s="31"/>
      <c r="C4" s="31"/>
      <c r="D4" s="31" t="s">
        <v>160</v>
      </c>
      <c r="E4" s="31" t="s">
        <v>161</v>
      </c>
      <c r="F4" s="31" t="s">
        <v>136</v>
      </c>
      <c r="G4" s="31" t="s">
        <v>162</v>
      </c>
      <c r="H4" s="31" t="s">
        <v>163</v>
      </c>
      <c r="I4" s="31" t="s">
        <v>164</v>
      </c>
      <c r="J4" s="31" t="s">
        <v>165</v>
      </c>
      <c r="K4" s="31" t="s">
        <v>166</v>
      </c>
    </row>
    <row r="5" ht="25.85" customHeight="1" spans="1:11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33"/>
      <c r="B6" s="33"/>
      <c r="C6" s="33"/>
      <c r="D6" s="62" t="s">
        <v>136</v>
      </c>
      <c r="E6" s="62"/>
      <c r="F6" s="63">
        <f>F7</f>
        <v>9626481</v>
      </c>
      <c r="G6" s="64">
        <f t="shared" ref="F6:H6" si="0">G7</f>
        <v>9529281</v>
      </c>
      <c r="H6" s="64">
        <f t="shared" si="0"/>
        <v>97200</v>
      </c>
      <c r="I6" s="64"/>
      <c r="J6" s="62"/>
      <c r="K6" s="62"/>
    </row>
    <row r="7" ht="22.8" customHeight="1" spans="1:11">
      <c r="A7" s="65"/>
      <c r="B7" s="65"/>
      <c r="C7" s="65"/>
      <c r="D7" s="66" t="s">
        <v>154</v>
      </c>
      <c r="E7" s="66" t="s">
        <v>154</v>
      </c>
      <c r="F7" s="63">
        <f>G7+H7</f>
        <v>9626481</v>
      </c>
      <c r="G7" s="64">
        <f t="shared" ref="F7:H7" si="1">G8</f>
        <v>9529281</v>
      </c>
      <c r="H7" s="64">
        <f t="shared" si="1"/>
        <v>97200</v>
      </c>
      <c r="I7" s="64"/>
      <c r="J7" s="69"/>
      <c r="K7" s="69"/>
    </row>
    <row r="8" ht="22.8" customHeight="1" spans="1:11">
      <c r="A8" s="65"/>
      <c r="B8" s="65"/>
      <c r="C8" s="65"/>
      <c r="D8" s="66" t="s">
        <v>156</v>
      </c>
      <c r="E8" s="66" t="s">
        <v>170</v>
      </c>
      <c r="F8" s="63">
        <f>G8+H8</f>
        <v>9626481</v>
      </c>
      <c r="G8" s="64">
        <f>G9+G14+G20+G25+G28</f>
        <v>9529281</v>
      </c>
      <c r="H8" s="64">
        <v>97200</v>
      </c>
      <c r="I8" s="64"/>
      <c r="J8" s="69"/>
      <c r="K8" s="69"/>
    </row>
    <row r="9" ht="20.7" customHeight="1" spans="1:11">
      <c r="A9" s="67" t="s">
        <v>171</v>
      </c>
      <c r="B9" s="68"/>
      <c r="C9" s="68"/>
      <c r="D9" s="66" t="s">
        <v>172</v>
      </c>
      <c r="E9" s="69" t="s">
        <v>173</v>
      </c>
      <c r="F9" s="63">
        <f>F10+F12</f>
        <v>6242297</v>
      </c>
      <c r="G9" s="64">
        <f>G10+G12</f>
        <v>6145097</v>
      </c>
      <c r="H9" s="64">
        <v>97200</v>
      </c>
      <c r="I9" s="64"/>
      <c r="J9" s="69"/>
      <c r="K9" s="69"/>
    </row>
    <row r="10" ht="25" customHeight="1" spans="1:11">
      <c r="A10" s="67" t="s">
        <v>171</v>
      </c>
      <c r="B10" s="67" t="s">
        <v>174</v>
      </c>
      <c r="C10" s="68"/>
      <c r="D10" s="70" t="s">
        <v>175</v>
      </c>
      <c r="E10" s="71" t="s">
        <v>176</v>
      </c>
      <c r="F10" s="63">
        <v>354240</v>
      </c>
      <c r="G10" s="64">
        <v>354240</v>
      </c>
      <c r="H10" s="64"/>
      <c r="I10" s="64"/>
      <c r="J10" s="71"/>
      <c r="K10" s="71"/>
    </row>
    <row r="11" ht="28.45" customHeight="1" spans="1:11">
      <c r="A11" s="67" t="s">
        <v>171</v>
      </c>
      <c r="B11" s="67" t="s">
        <v>174</v>
      </c>
      <c r="C11" s="67" t="s">
        <v>174</v>
      </c>
      <c r="D11" s="70" t="s">
        <v>177</v>
      </c>
      <c r="E11" s="71" t="s">
        <v>178</v>
      </c>
      <c r="F11" s="72">
        <v>354240</v>
      </c>
      <c r="G11" s="72">
        <v>354240</v>
      </c>
      <c r="H11" s="72"/>
      <c r="I11" s="72"/>
      <c r="J11" s="71"/>
      <c r="K11" s="71"/>
    </row>
    <row r="12" ht="25" customHeight="1" spans="1:11">
      <c r="A12" s="67" t="s">
        <v>171</v>
      </c>
      <c r="B12" s="67" t="s">
        <v>179</v>
      </c>
      <c r="C12" s="68"/>
      <c r="D12" s="70" t="s">
        <v>180</v>
      </c>
      <c r="E12" s="71" t="s">
        <v>181</v>
      </c>
      <c r="F12" s="63">
        <f>G12+H12</f>
        <v>5888057</v>
      </c>
      <c r="G12" s="63">
        <f>G13</f>
        <v>5790857</v>
      </c>
      <c r="H12" s="64">
        <v>97200</v>
      </c>
      <c r="I12" s="64"/>
      <c r="J12" s="71"/>
      <c r="K12" s="71"/>
    </row>
    <row r="13" ht="28.45" customHeight="1" spans="1:11">
      <c r="A13" s="67" t="s">
        <v>171</v>
      </c>
      <c r="B13" s="67" t="s">
        <v>179</v>
      </c>
      <c r="C13" s="67" t="s">
        <v>174</v>
      </c>
      <c r="D13" s="70" t="s">
        <v>182</v>
      </c>
      <c r="E13" s="71" t="s">
        <v>178</v>
      </c>
      <c r="F13" s="72">
        <f>G13+H13</f>
        <v>5888057</v>
      </c>
      <c r="G13" s="72">
        <f>5602257+38600+150000</f>
        <v>5790857</v>
      </c>
      <c r="H13" s="72">
        <v>97200</v>
      </c>
      <c r="I13" s="72"/>
      <c r="J13" s="71"/>
      <c r="K13" s="71"/>
    </row>
    <row r="14" ht="20.7" customHeight="1" spans="1:11">
      <c r="A14" s="67" t="s">
        <v>183</v>
      </c>
      <c r="B14" s="68"/>
      <c r="C14" s="68"/>
      <c r="D14" s="66" t="s">
        <v>184</v>
      </c>
      <c r="E14" s="69" t="s">
        <v>185</v>
      </c>
      <c r="F14" s="63">
        <v>818626</v>
      </c>
      <c r="G14" s="64">
        <v>818626</v>
      </c>
      <c r="H14" s="64"/>
      <c r="I14" s="64"/>
      <c r="J14" s="69"/>
      <c r="K14" s="69"/>
    </row>
    <row r="15" ht="25" customHeight="1" spans="1:11">
      <c r="A15" s="67" t="s">
        <v>183</v>
      </c>
      <c r="B15" s="67" t="s">
        <v>186</v>
      </c>
      <c r="C15" s="68"/>
      <c r="D15" s="70" t="s">
        <v>187</v>
      </c>
      <c r="E15" s="71" t="s">
        <v>188</v>
      </c>
      <c r="F15" s="72">
        <v>788318</v>
      </c>
      <c r="G15" s="64">
        <v>788318</v>
      </c>
      <c r="H15" s="64"/>
      <c r="I15" s="64"/>
      <c r="J15" s="71"/>
      <c r="K15" s="71"/>
    </row>
    <row r="16" ht="28.45" customHeight="1" spans="1:11">
      <c r="A16" s="67" t="s">
        <v>183</v>
      </c>
      <c r="B16" s="67" t="s">
        <v>186</v>
      </c>
      <c r="C16" s="67" t="s">
        <v>186</v>
      </c>
      <c r="D16" s="70" t="s">
        <v>189</v>
      </c>
      <c r="E16" s="71" t="s">
        <v>190</v>
      </c>
      <c r="F16" s="72">
        <v>788318</v>
      </c>
      <c r="G16" s="72">
        <v>788318</v>
      </c>
      <c r="H16" s="72"/>
      <c r="I16" s="72"/>
      <c r="J16" s="71"/>
      <c r="K16" s="71"/>
    </row>
    <row r="17" ht="25" customHeight="1" spans="1:11">
      <c r="A17" s="67" t="s">
        <v>183</v>
      </c>
      <c r="B17" s="67" t="s">
        <v>191</v>
      </c>
      <c r="C17" s="68"/>
      <c r="D17" s="70" t="s">
        <v>192</v>
      </c>
      <c r="E17" s="71" t="s">
        <v>193</v>
      </c>
      <c r="F17" s="72">
        <v>30308</v>
      </c>
      <c r="G17" s="64">
        <v>30308</v>
      </c>
      <c r="H17" s="64"/>
      <c r="I17" s="64"/>
      <c r="J17" s="71"/>
      <c r="K17" s="71"/>
    </row>
    <row r="18" ht="28.45" customHeight="1" spans="1:11">
      <c r="A18" s="67" t="s">
        <v>183</v>
      </c>
      <c r="B18" s="67" t="s">
        <v>191</v>
      </c>
      <c r="C18" s="67" t="s">
        <v>174</v>
      </c>
      <c r="D18" s="70" t="s">
        <v>194</v>
      </c>
      <c r="E18" s="71" t="s">
        <v>195</v>
      </c>
      <c r="F18" s="72">
        <v>12583</v>
      </c>
      <c r="G18" s="72">
        <v>12583</v>
      </c>
      <c r="H18" s="72"/>
      <c r="I18" s="72"/>
      <c r="J18" s="71"/>
      <c r="K18" s="71"/>
    </row>
    <row r="19" ht="28.45" customHeight="1" spans="1:11">
      <c r="A19" s="67" t="s">
        <v>183</v>
      </c>
      <c r="B19" s="67" t="s">
        <v>191</v>
      </c>
      <c r="C19" s="67" t="s">
        <v>196</v>
      </c>
      <c r="D19" s="70" t="s">
        <v>197</v>
      </c>
      <c r="E19" s="71" t="s">
        <v>198</v>
      </c>
      <c r="F19" s="72">
        <v>17725</v>
      </c>
      <c r="G19" s="72">
        <v>17725</v>
      </c>
      <c r="H19" s="72"/>
      <c r="I19" s="72"/>
      <c r="J19" s="71"/>
      <c r="K19" s="71"/>
    </row>
    <row r="20" ht="20.7" customHeight="1" spans="1:11">
      <c r="A20" s="67" t="s">
        <v>199</v>
      </c>
      <c r="B20" s="68"/>
      <c r="C20" s="68"/>
      <c r="D20" s="66" t="s">
        <v>200</v>
      </c>
      <c r="E20" s="69" t="s">
        <v>201</v>
      </c>
      <c r="F20" s="63">
        <v>439179</v>
      </c>
      <c r="G20" s="64">
        <v>439179</v>
      </c>
      <c r="H20" s="64"/>
      <c r="I20" s="64"/>
      <c r="J20" s="69"/>
      <c r="K20" s="69"/>
    </row>
    <row r="21" ht="25" customHeight="1" spans="1:11">
      <c r="A21" s="67" t="s">
        <v>199</v>
      </c>
      <c r="B21" s="67" t="s">
        <v>202</v>
      </c>
      <c r="C21" s="68"/>
      <c r="D21" s="70" t="s">
        <v>203</v>
      </c>
      <c r="E21" s="71" t="s">
        <v>204</v>
      </c>
      <c r="F21" s="72">
        <v>439179</v>
      </c>
      <c r="G21" s="64">
        <v>439179</v>
      </c>
      <c r="H21" s="64"/>
      <c r="I21" s="64"/>
      <c r="J21" s="71"/>
      <c r="K21" s="71"/>
    </row>
    <row r="22" ht="28.45" customHeight="1" spans="1:11">
      <c r="A22" s="67" t="s">
        <v>199</v>
      </c>
      <c r="B22" s="67" t="s">
        <v>202</v>
      </c>
      <c r="C22" s="67" t="s">
        <v>174</v>
      </c>
      <c r="D22" s="70" t="s">
        <v>205</v>
      </c>
      <c r="E22" s="71" t="s">
        <v>206</v>
      </c>
      <c r="F22" s="72">
        <v>320730</v>
      </c>
      <c r="G22" s="72">
        <v>320730</v>
      </c>
      <c r="H22" s="72"/>
      <c r="I22" s="72"/>
      <c r="J22" s="71"/>
      <c r="K22" s="71"/>
    </row>
    <row r="23" ht="28.45" customHeight="1" spans="1:11">
      <c r="A23" s="67" t="s">
        <v>199</v>
      </c>
      <c r="B23" s="67" t="s">
        <v>202</v>
      </c>
      <c r="C23" s="67" t="s">
        <v>179</v>
      </c>
      <c r="D23" s="70" t="s">
        <v>207</v>
      </c>
      <c r="E23" s="71" t="s">
        <v>208</v>
      </c>
      <c r="F23" s="72">
        <v>110619</v>
      </c>
      <c r="G23" s="72">
        <v>110619</v>
      </c>
      <c r="H23" s="72"/>
      <c r="I23" s="72"/>
      <c r="J23" s="71"/>
      <c r="K23" s="71"/>
    </row>
    <row r="24" ht="28.45" customHeight="1" spans="1:11">
      <c r="A24" s="67" t="s">
        <v>199</v>
      </c>
      <c r="B24" s="67" t="s">
        <v>202</v>
      </c>
      <c r="C24" s="67" t="s">
        <v>209</v>
      </c>
      <c r="D24" s="70" t="s">
        <v>210</v>
      </c>
      <c r="E24" s="71" t="s">
        <v>211</v>
      </c>
      <c r="F24" s="72">
        <v>7830</v>
      </c>
      <c r="G24" s="72">
        <v>7830</v>
      </c>
      <c r="H24" s="72"/>
      <c r="I24" s="72"/>
      <c r="J24" s="71"/>
      <c r="K24" s="71"/>
    </row>
    <row r="25" ht="20.7" customHeight="1" spans="1:11">
      <c r="A25" s="67" t="s">
        <v>212</v>
      </c>
      <c r="B25" s="68"/>
      <c r="C25" s="68"/>
      <c r="D25" s="66" t="s">
        <v>213</v>
      </c>
      <c r="E25" s="69" t="s">
        <v>214</v>
      </c>
      <c r="F25" s="63">
        <v>1455134</v>
      </c>
      <c r="G25" s="64">
        <v>1455134</v>
      </c>
      <c r="H25" s="64"/>
      <c r="I25" s="64"/>
      <c r="J25" s="69"/>
      <c r="K25" s="69"/>
    </row>
    <row r="26" ht="25" customHeight="1" spans="1:11">
      <c r="A26" s="67" t="s">
        <v>212</v>
      </c>
      <c r="B26" s="67" t="s">
        <v>174</v>
      </c>
      <c r="C26" s="68"/>
      <c r="D26" s="70" t="s">
        <v>215</v>
      </c>
      <c r="E26" s="71" t="s">
        <v>216</v>
      </c>
      <c r="F26" s="72">
        <v>1455134</v>
      </c>
      <c r="G26" s="64">
        <v>1455134</v>
      </c>
      <c r="H26" s="64"/>
      <c r="I26" s="64"/>
      <c r="J26" s="71"/>
      <c r="K26" s="71"/>
    </row>
    <row r="27" ht="28.45" customHeight="1" spans="1:11">
      <c r="A27" s="67" t="s">
        <v>212</v>
      </c>
      <c r="B27" s="67" t="s">
        <v>174</v>
      </c>
      <c r="C27" s="67" t="s">
        <v>174</v>
      </c>
      <c r="D27" s="70" t="s">
        <v>217</v>
      </c>
      <c r="E27" s="71" t="s">
        <v>178</v>
      </c>
      <c r="F27" s="72">
        <v>1455134</v>
      </c>
      <c r="G27" s="72">
        <v>1455134</v>
      </c>
      <c r="H27" s="72"/>
      <c r="I27" s="72"/>
      <c r="J27" s="71"/>
      <c r="K27" s="71"/>
    </row>
    <row r="28" ht="20.7" customHeight="1" spans="1:11">
      <c r="A28" s="67" t="s">
        <v>218</v>
      </c>
      <c r="B28" s="68"/>
      <c r="C28" s="68"/>
      <c r="D28" s="66" t="s">
        <v>219</v>
      </c>
      <c r="E28" s="69" t="s">
        <v>220</v>
      </c>
      <c r="F28" s="63">
        <v>671245</v>
      </c>
      <c r="G28" s="64">
        <v>671245</v>
      </c>
      <c r="H28" s="64"/>
      <c r="I28" s="64"/>
      <c r="J28" s="69"/>
      <c r="K28" s="69"/>
    </row>
    <row r="29" ht="25" customHeight="1" spans="1:11">
      <c r="A29" s="67" t="s">
        <v>218</v>
      </c>
      <c r="B29" s="67" t="s">
        <v>196</v>
      </c>
      <c r="C29" s="68"/>
      <c r="D29" s="70" t="s">
        <v>221</v>
      </c>
      <c r="E29" s="71" t="s">
        <v>222</v>
      </c>
      <c r="F29" s="72">
        <v>671245</v>
      </c>
      <c r="G29" s="64">
        <v>671245</v>
      </c>
      <c r="H29" s="64"/>
      <c r="I29" s="64"/>
      <c r="J29" s="71"/>
      <c r="K29" s="71"/>
    </row>
    <row r="30" ht="28.45" customHeight="1" spans="1:11">
      <c r="A30" s="67" t="s">
        <v>218</v>
      </c>
      <c r="B30" s="67" t="s">
        <v>196</v>
      </c>
      <c r="C30" s="67" t="s">
        <v>174</v>
      </c>
      <c r="D30" s="70" t="s">
        <v>223</v>
      </c>
      <c r="E30" s="71" t="s">
        <v>224</v>
      </c>
      <c r="F30" s="72">
        <v>671245</v>
      </c>
      <c r="G30" s="72">
        <v>671245</v>
      </c>
      <c r="H30" s="72"/>
      <c r="I30" s="72"/>
      <c r="J30" s="71"/>
      <c r="K30" s="7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workbookViewId="0">
      <selection activeCell="A1" sqref="$A1:$XFD1048576"/>
    </sheetView>
  </sheetViews>
  <sheetFormatPr defaultColWidth="10" defaultRowHeight="13.5"/>
  <cols>
    <col min="1" max="1" width="3.66666666666667" style="27" customWidth="1"/>
    <col min="2" max="2" width="4.75" style="27" customWidth="1"/>
    <col min="3" max="3" width="4.61666666666667" style="27" customWidth="1"/>
    <col min="4" max="4" width="7.325" style="27" customWidth="1"/>
    <col min="5" max="5" width="20.0833333333333" style="27" customWidth="1"/>
    <col min="6" max="6" width="11.0333333333333" style="27" customWidth="1"/>
    <col min="7" max="8" width="9.40833333333333" style="27" customWidth="1"/>
    <col min="9" max="12" width="7.18333333333333" style="27" customWidth="1"/>
    <col min="13" max="13" width="6.78333333333333" style="27" customWidth="1"/>
    <col min="14" max="14" width="7.18333333333333" style="27" customWidth="1"/>
    <col min="15" max="15" width="8.05" style="27" customWidth="1"/>
    <col min="16" max="17" width="7.18333333333333" style="27" customWidth="1"/>
    <col min="18" max="18" width="7.05833333333333" style="27" customWidth="1"/>
    <col min="19" max="20" width="7.18333333333333" style="27" customWidth="1"/>
    <col min="21" max="21" width="9.76666666666667" style="27" customWidth="1"/>
    <col min="22" max="16384" width="10" style="27"/>
  </cols>
  <sheetData>
    <row r="1" ht="16.35" customHeight="1" spans="1:20">
      <c r="A1" s="28"/>
      <c r="S1" s="44" t="s">
        <v>225</v>
      </c>
      <c r="T1" s="44"/>
    </row>
    <row r="2" ht="42.25" customHeight="1" spans="1:20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19.8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45" t="s">
        <v>32</v>
      </c>
      <c r="T3" s="45"/>
    </row>
    <row r="4" ht="19.8" customHeight="1" spans="1:20">
      <c r="A4" s="32" t="s">
        <v>159</v>
      </c>
      <c r="B4" s="32"/>
      <c r="C4" s="32"/>
      <c r="D4" s="32" t="s">
        <v>226</v>
      </c>
      <c r="E4" s="32" t="s">
        <v>227</v>
      </c>
      <c r="F4" s="32" t="s">
        <v>228</v>
      </c>
      <c r="G4" s="32" t="s">
        <v>229</v>
      </c>
      <c r="H4" s="32" t="s">
        <v>230</v>
      </c>
      <c r="I4" s="32" t="s">
        <v>231</v>
      </c>
      <c r="J4" s="32" t="s">
        <v>232</v>
      </c>
      <c r="K4" s="32" t="s">
        <v>233</v>
      </c>
      <c r="L4" s="32" t="s">
        <v>234</v>
      </c>
      <c r="M4" s="32" t="s">
        <v>235</v>
      </c>
      <c r="N4" s="32" t="s">
        <v>236</v>
      </c>
      <c r="O4" s="32" t="s">
        <v>237</v>
      </c>
      <c r="P4" s="32" t="s">
        <v>238</v>
      </c>
      <c r="Q4" s="32" t="s">
        <v>239</v>
      </c>
      <c r="R4" s="32" t="s">
        <v>240</v>
      </c>
      <c r="S4" s="32" t="s">
        <v>241</v>
      </c>
      <c r="T4" s="32" t="s">
        <v>242</v>
      </c>
    </row>
    <row r="5" ht="20.7" customHeight="1" spans="1:20">
      <c r="A5" s="32" t="s">
        <v>167</v>
      </c>
      <c r="B5" s="32" t="s">
        <v>168</v>
      </c>
      <c r="C5" s="32" t="s">
        <v>169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8" customHeight="1" spans="1:20">
      <c r="A6" s="36"/>
      <c r="B6" s="36"/>
      <c r="C6" s="36"/>
      <c r="D6" s="36"/>
      <c r="E6" s="36" t="s">
        <v>136</v>
      </c>
      <c r="F6" s="59">
        <f>SUM(G6:O6)</f>
        <v>9626481</v>
      </c>
      <c r="G6" s="53">
        <f>G7</f>
        <v>7993039</v>
      </c>
      <c r="H6" s="53">
        <f>H7</f>
        <v>1507016</v>
      </c>
      <c r="I6" s="53"/>
      <c r="J6" s="53"/>
      <c r="K6" s="53"/>
      <c r="L6" s="53"/>
      <c r="M6" s="53"/>
      <c r="N6" s="53"/>
      <c r="O6" s="53">
        <v>126426</v>
      </c>
      <c r="P6" s="53"/>
      <c r="Q6" s="53"/>
      <c r="R6" s="53"/>
      <c r="S6" s="53"/>
      <c r="T6" s="53"/>
    </row>
    <row r="7" ht="22.8" customHeight="1" spans="1:20">
      <c r="A7" s="36"/>
      <c r="B7" s="36"/>
      <c r="C7" s="36"/>
      <c r="D7" s="37" t="s">
        <v>154</v>
      </c>
      <c r="E7" s="37" t="s">
        <v>155</v>
      </c>
      <c r="F7" s="59">
        <f>SUM(G7:O7)</f>
        <v>9626481</v>
      </c>
      <c r="G7" s="53">
        <f>G8</f>
        <v>7993039</v>
      </c>
      <c r="H7" s="53">
        <f>H8</f>
        <v>1507016</v>
      </c>
      <c r="I7" s="53"/>
      <c r="J7" s="53"/>
      <c r="K7" s="53"/>
      <c r="L7" s="53"/>
      <c r="M7" s="53"/>
      <c r="N7" s="53"/>
      <c r="O7" s="53">
        <v>126426</v>
      </c>
      <c r="P7" s="53"/>
      <c r="Q7" s="53"/>
      <c r="R7" s="53"/>
      <c r="S7" s="53"/>
      <c r="T7" s="53"/>
    </row>
    <row r="8" ht="22.8" customHeight="1" spans="1:20">
      <c r="A8" s="57"/>
      <c r="B8" s="57"/>
      <c r="C8" s="57"/>
      <c r="D8" s="38" t="s">
        <v>156</v>
      </c>
      <c r="E8" s="38" t="s">
        <v>157</v>
      </c>
      <c r="F8" s="59">
        <f>SUM(G8:O8)</f>
        <v>9626481</v>
      </c>
      <c r="G8" s="53">
        <f>SUM(G9:G18)</f>
        <v>7993039</v>
      </c>
      <c r="H8" s="53">
        <f>SUM(H9:H18)</f>
        <v>1507016</v>
      </c>
      <c r="I8" s="53"/>
      <c r="J8" s="53"/>
      <c r="K8" s="53"/>
      <c r="L8" s="53"/>
      <c r="M8" s="53"/>
      <c r="N8" s="53"/>
      <c r="O8" s="53">
        <v>126426</v>
      </c>
      <c r="P8" s="53"/>
      <c r="Q8" s="53"/>
      <c r="R8" s="53"/>
      <c r="S8" s="53"/>
      <c r="T8" s="53"/>
    </row>
    <row r="9" ht="22.8" customHeight="1" spans="1:20">
      <c r="A9" s="39" t="s">
        <v>171</v>
      </c>
      <c r="B9" s="39" t="s">
        <v>174</v>
      </c>
      <c r="C9" s="39" t="s">
        <v>174</v>
      </c>
      <c r="D9" s="40" t="s">
        <v>243</v>
      </c>
      <c r="E9" s="58" t="s">
        <v>244</v>
      </c>
      <c r="F9" s="56">
        <v>354240</v>
      </c>
      <c r="G9" s="56"/>
      <c r="H9" s="56">
        <v>354240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ht="22.8" customHeight="1" spans="1:20">
      <c r="A10" s="39" t="s">
        <v>171</v>
      </c>
      <c r="B10" s="39" t="s">
        <v>179</v>
      </c>
      <c r="C10" s="39" t="s">
        <v>174</v>
      </c>
      <c r="D10" s="40" t="s">
        <v>243</v>
      </c>
      <c r="E10" s="58" t="s">
        <v>244</v>
      </c>
      <c r="F10" s="56">
        <f>G10+H10+O10</f>
        <v>5888057</v>
      </c>
      <c r="G10" s="56">
        <f>4552665+150000</f>
        <v>4702665</v>
      </c>
      <c r="H10" s="56">
        <f>1022256+38600</f>
        <v>1060856</v>
      </c>
      <c r="I10" s="56"/>
      <c r="J10" s="56"/>
      <c r="K10" s="56"/>
      <c r="L10" s="56"/>
      <c r="M10" s="56"/>
      <c r="N10" s="56"/>
      <c r="O10" s="56">
        <v>124536</v>
      </c>
      <c r="P10" s="56"/>
      <c r="Q10" s="56"/>
      <c r="R10" s="56"/>
      <c r="S10" s="56"/>
      <c r="T10" s="56"/>
    </row>
    <row r="11" ht="22.8" customHeight="1" spans="1:20">
      <c r="A11" s="39" t="s">
        <v>183</v>
      </c>
      <c r="B11" s="39" t="s">
        <v>186</v>
      </c>
      <c r="C11" s="39" t="s">
        <v>186</v>
      </c>
      <c r="D11" s="40" t="s">
        <v>243</v>
      </c>
      <c r="E11" s="58" t="s">
        <v>245</v>
      </c>
      <c r="F11" s="56">
        <v>788318</v>
      </c>
      <c r="G11" s="56">
        <v>788318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ht="22.8" customHeight="1" spans="1:20">
      <c r="A12" s="39" t="s">
        <v>183</v>
      </c>
      <c r="B12" s="39" t="s">
        <v>191</v>
      </c>
      <c r="C12" s="39" t="s">
        <v>174</v>
      </c>
      <c r="D12" s="40" t="s">
        <v>243</v>
      </c>
      <c r="E12" s="58" t="s">
        <v>246</v>
      </c>
      <c r="F12" s="56">
        <v>12583</v>
      </c>
      <c r="G12" s="56">
        <v>12583</v>
      </c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ht="22.8" customHeight="1" spans="1:20">
      <c r="A13" s="39" t="s">
        <v>183</v>
      </c>
      <c r="B13" s="39" t="s">
        <v>191</v>
      </c>
      <c r="C13" s="39" t="s">
        <v>196</v>
      </c>
      <c r="D13" s="40" t="s">
        <v>243</v>
      </c>
      <c r="E13" s="58" t="s">
        <v>247</v>
      </c>
      <c r="F13" s="56">
        <v>17725</v>
      </c>
      <c r="G13" s="56">
        <v>17725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ht="22.8" customHeight="1" spans="1:20">
      <c r="A14" s="39" t="s">
        <v>199</v>
      </c>
      <c r="B14" s="39" t="s">
        <v>202</v>
      </c>
      <c r="C14" s="39" t="s">
        <v>174</v>
      </c>
      <c r="D14" s="40" t="s">
        <v>243</v>
      </c>
      <c r="E14" s="58" t="s">
        <v>248</v>
      </c>
      <c r="F14" s="56">
        <v>320730</v>
      </c>
      <c r="G14" s="56">
        <v>320730</v>
      </c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</row>
    <row r="15" ht="22.8" customHeight="1" spans="1:20">
      <c r="A15" s="39" t="s">
        <v>199</v>
      </c>
      <c r="B15" s="39" t="s">
        <v>202</v>
      </c>
      <c r="C15" s="39" t="s">
        <v>179</v>
      </c>
      <c r="D15" s="40" t="s">
        <v>243</v>
      </c>
      <c r="E15" s="58" t="s">
        <v>249</v>
      </c>
      <c r="F15" s="56">
        <v>110619</v>
      </c>
      <c r="G15" s="56">
        <v>110619</v>
      </c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  <row r="16" ht="22.8" customHeight="1" spans="1:20">
      <c r="A16" s="39" t="s">
        <v>199</v>
      </c>
      <c r="B16" s="39" t="s">
        <v>202</v>
      </c>
      <c r="C16" s="39" t="s">
        <v>209</v>
      </c>
      <c r="D16" s="40" t="s">
        <v>243</v>
      </c>
      <c r="E16" s="58" t="s">
        <v>250</v>
      </c>
      <c r="F16" s="56">
        <v>7830</v>
      </c>
      <c r="G16" s="56">
        <v>5940</v>
      </c>
      <c r="H16" s="56"/>
      <c r="I16" s="56"/>
      <c r="J16" s="56"/>
      <c r="K16" s="56"/>
      <c r="L16" s="56"/>
      <c r="M16" s="56"/>
      <c r="N16" s="56"/>
      <c r="O16" s="56">
        <v>1890</v>
      </c>
      <c r="P16" s="56"/>
      <c r="Q16" s="56"/>
      <c r="R16" s="56"/>
      <c r="S16" s="56"/>
      <c r="T16" s="56"/>
    </row>
    <row r="17" ht="22.8" customHeight="1" spans="1:20">
      <c r="A17" s="39" t="s">
        <v>212</v>
      </c>
      <c r="B17" s="39" t="s">
        <v>174</v>
      </c>
      <c r="C17" s="39" t="s">
        <v>174</v>
      </c>
      <c r="D17" s="40" t="s">
        <v>243</v>
      </c>
      <c r="E17" s="58" t="s">
        <v>244</v>
      </c>
      <c r="F17" s="56">
        <v>1455134</v>
      </c>
      <c r="G17" s="56">
        <v>1363214</v>
      </c>
      <c r="H17" s="56">
        <v>91920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ht="22.8" customHeight="1" spans="1:20">
      <c r="A18" s="39" t="s">
        <v>218</v>
      </c>
      <c r="B18" s="39" t="s">
        <v>196</v>
      </c>
      <c r="C18" s="39" t="s">
        <v>174</v>
      </c>
      <c r="D18" s="40" t="s">
        <v>243</v>
      </c>
      <c r="E18" s="58" t="s">
        <v>251</v>
      </c>
      <c r="F18" s="56">
        <v>671245</v>
      </c>
      <c r="G18" s="56">
        <v>671245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130" zoomScaleNormal="130" workbookViewId="0">
      <selection activeCell="A1" sqref="$A1:$XFD1048576"/>
    </sheetView>
  </sheetViews>
  <sheetFormatPr defaultColWidth="10" defaultRowHeight="13.5"/>
  <cols>
    <col min="1" max="2" width="4.06666666666667" style="27" customWidth="1"/>
    <col min="3" max="3" width="4.20833333333333" style="27" customWidth="1"/>
    <col min="4" max="4" width="6.10833333333333" style="27" customWidth="1"/>
    <col min="5" max="5" width="15.875" style="27" customWidth="1"/>
    <col min="6" max="7" width="11.0333333333333" style="27" customWidth="1"/>
    <col min="8" max="8" width="9.40833333333333" style="27" customWidth="1"/>
    <col min="9" max="9" width="11.7333333333333" style="27" customWidth="1"/>
    <col min="10" max="10" width="8.05" style="27" customWidth="1"/>
    <col min="11" max="11" width="7.375" style="27" customWidth="1"/>
    <col min="12" max="12" width="7.18333333333333" style="27" customWidth="1"/>
    <col min="13" max="13" width="7.375" style="27" customWidth="1"/>
    <col min="14" max="16" width="7.18333333333333" style="27" customWidth="1"/>
    <col min="17" max="17" width="5.83333333333333" style="27" customWidth="1"/>
    <col min="18" max="21" width="7.18333333333333" style="27" customWidth="1"/>
    <col min="22" max="22" width="9.76666666666667" style="27" customWidth="1"/>
    <col min="23" max="16384" width="10" style="27"/>
  </cols>
  <sheetData>
    <row r="1" ht="16.35" customHeight="1" spans="1:21">
      <c r="A1" s="28"/>
      <c r="T1" s="44" t="s">
        <v>252</v>
      </c>
      <c r="U1" s="44"/>
    </row>
    <row r="2" ht="37.05" customHeight="1" spans="1:21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22.4" customHeight="1" spans="1:2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45" t="s">
        <v>32</v>
      </c>
      <c r="U3" s="45"/>
    </row>
    <row r="4" ht="22.4" customHeight="1" spans="1:21">
      <c r="A4" s="32" t="s">
        <v>159</v>
      </c>
      <c r="B4" s="32"/>
      <c r="C4" s="32"/>
      <c r="D4" s="32" t="s">
        <v>226</v>
      </c>
      <c r="E4" s="32" t="s">
        <v>227</v>
      </c>
      <c r="F4" s="32" t="s">
        <v>253</v>
      </c>
      <c r="G4" s="32" t="s">
        <v>162</v>
      </c>
      <c r="H4" s="32"/>
      <c r="I4" s="32"/>
      <c r="J4" s="32"/>
      <c r="K4" s="32" t="s">
        <v>163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9.65" customHeight="1" spans="1:21">
      <c r="A5" s="32" t="s">
        <v>167</v>
      </c>
      <c r="B5" s="32" t="s">
        <v>168</v>
      </c>
      <c r="C5" s="32" t="s">
        <v>169</v>
      </c>
      <c r="D5" s="32"/>
      <c r="E5" s="32"/>
      <c r="F5" s="32"/>
      <c r="G5" s="32" t="s">
        <v>136</v>
      </c>
      <c r="H5" s="32" t="s">
        <v>254</v>
      </c>
      <c r="I5" s="32" t="s">
        <v>255</v>
      </c>
      <c r="J5" s="32" t="s">
        <v>237</v>
      </c>
      <c r="K5" s="32" t="s">
        <v>136</v>
      </c>
      <c r="L5" s="32" t="s">
        <v>256</v>
      </c>
      <c r="M5" s="32" t="s">
        <v>257</v>
      </c>
      <c r="N5" s="32" t="s">
        <v>258</v>
      </c>
      <c r="O5" s="32" t="s">
        <v>239</v>
      </c>
      <c r="P5" s="32" t="s">
        <v>259</v>
      </c>
      <c r="Q5" s="32" t="s">
        <v>260</v>
      </c>
      <c r="R5" s="32" t="s">
        <v>261</v>
      </c>
      <c r="S5" s="32" t="s">
        <v>235</v>
      </c>
      <c r="T5" s="32" t="s">
        <v>238</v>
      </c>
      <c r="U5" s="32" t="s">
        <v>242</v>
      </c>
    </row>
    <row r="6" ht="22.8" customHeight="1" spans="1:21">
      <c r="A6" s="36"/>
      <c r="B6" s="36"/>
      <c r="C6" s="36"/>
      <c r="D6" s="36"/>
      <c r="E6" s="36" t="s">
        <v>136</v>
      </c>
      <c r="F6" s="53">
        <f t="shared" ref="F6:F8" si="0">G6+K6</f>
        <v>9626481</v>
      </c>
      <c r="G6" s="53">
        <f>H6+I6+J6</f>
        <v>9529281</v>
      </c>
      <c r="H6" s="53">
        <f>H7</f>
        <v>7993039</v>
      </c>
      <c r="I6" s="53">
        <f>I7</f>
        <v>1409816</v>
      </c>
      <c r="J6" s="53">
        <v>126426</v>
      </c>
      <c r="K6" s="53">
        <v>97200</v>
      </c>
      <c r="L6" s="53"/>
      <c r="M6" s="53">
        <v>97200</v>
      </c>
      <c r="N6" s="53"/>
      <c r="O6" s="53"/>
      <c r="P6" s="53"/>
      <c r="Q6" s="53"/>
      <c r="R6" s="53"/>
      <c r="S6" s="53"/>
      <c r="T6" s="53"/>
      <c r="U6" s="53"/>
    </row>
    <row r="7" ht="22.8" customHeight="1" spans="1:21">
      <c r="A7" s="36"/>
      <c r="B7" s="36"/>
      <c r="C7" s="36"/>
      <c r="D7" s="37" t="s">
        <v>154</v>
      </c>
      <c r="E7" s="37" t="s">
        <v>155</v>
      </c>
      <c r="F7" s="53">
        <f t="shared" si="0"/>
        <v>9626481</v>
      </c>
      <c r="G7" s="53">
        <f t="shared" ref="G6:G8" si="1">H7+I7+J7</f>
        <v>9529281</v>
      </c>
      <c r="H7" s="53">
        <f>H8</f>
        <v>7993039</v>
      </c>
      <c r="I7" s="53">
        <f>I8</f>
        <v>1409816</v>
      </c>
      <c r="J7" s="53">
        <v>126426</v>
      </c>
      <c r="K7" s="53">
        <v>97200</v>
      </c>
      <c r="L7" s="53">
        <v>0</v>
      </c>
      <c r="M7" s="53">
        <v>97200</v>
      </c>
      <c r="N7" s="53"/>
      <c r="O7" s="53"/>
      <c r="P7" s="53"/>
      <c r="Q7" s="53"/>
      <c r="R7" s="53"/>
      <c r="S7" s="53"/>
      <c r="T7" s="53"/>
      <c r="U7" s="53"/>
    </row>
    <row r="8" ht="22.8" customHeight="1" spans="1:21">
      <c r="A8" s="57"/>
      <c r="B8" s="57"/>
      <c r="C8" s="57"/>
      <c r="D8" s="38" t="s">
        <v>156</v>
      </c>
      <c r="E8" s="38" t="s">
        <v>157</v>
      </c>
      <c r="F8" s="53">
        <f t="shared" si="0"/>
        <v>9626481</v>
      </c>
      <c r="G8" s="53">
        <f t="shared" si="1"/>
        <v>9529281</v>
      </c>
      <c r="H8" s="53">
        <f>SUM(H9:H18)</f>
        <v>7993039</v>
      </c>
      <c r="I8" s="53">
        <f>SUM(I9:I18)</f>
        <v>1409816</v>
      </c>
      <c r="J8" s="53">
        <v>126426</v>
      </c>
      <c r="K8" s="53">
        <v>97200</v>
      </c>
      <c r="L8" s="53">
        <v>0</v>
      </c>
      <c r="M8" s="53">
        <v>97200</v>
      </c>
      <c r="N8" s="53"/>
      <c r="O8" s="53"/>
      <c r="P8" s="53"/>
      <c r="Q8" s="53"/>
      <c r="R8" s="53"/>
      <c r="S8" s="53"/>
      <c r="T8" s="53"/>
      <c r="U8" s="53"/>
    </row>
    <row r="9" ht="22.8" customHeight="1" spans="1:21">
      <c r="A9" s="39" t="s">
        <v>171</v>
      </c>
      <c r="B9" s="39" t="s">
        <v>174</v>
      </c>
      <c r="C9" s="39" t="s">
        <v>174</v>
      </c>
      <c r="D9" s="40" t="s">
        <v>243</v>
      </c>
      <c r="E9" s="58" t="s">
        <v>244</v>
      </c>
      <c r="F9" s="41">
        <v>354240</v>
      </c>
      <c r="G9" s="55">
        <v>354240</v>
      </c>
      <c r="H9" s="55"/>
      <c r="I9" s="55">
        <v>354240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ht="22.8" customHeight="1" spans="1:21">
      <c r="A10" s="39" t="s">
        <v>171</v>
      </c>
      <c r="B10" s="39" t="s">
        <v>179</v>
      </c>
      <c r="C10" s="39" t="s">
        <v>174</v>
      </c>
      <c r="D10" s="40" t="s">
        <v>243</v>
      </c>
      <c r="E10" s="58" t="s">
        <v>244</v>
      </c>
      <c r="F10" s="43">
        <f>G10+K10</f>
        <v>5888057</v>
      </c>
      <c r="G10" s="55">
        <f>H10+I10+J10</f>
        <v>5790857</v>
      </c>
      <c r="H10" s="56">
        <f>4552665+150000</f>
        <v>4702665</v>
      </c>
      <c r="I10" s="56">
        <f>925056+38600</f>
        <v>963656</v>
      </c>
      <c r="J10" s="55">
        <v>124536</v>
      </c>
      <c r="K10" s="55">
        <v>97200</v>
      </c>
      <c r="L10" s="55"/>
      <c r="M10" s="55">
        <v>97200</v>
      </c>
      <c r="N10" s="55"/>
      <c r="O10" s="55"/>
      <c r="P10" s="55"/>
      <c r="Q10" s="55"/>
      <c r="R10" s="55"/>
      <c r="S10" s="55"/>
      <c r="T10" s="55"/>
      <c r="U10" s="55"/>
    </row>
    <row r="11" ht="22.8" customHeight="1" spans="1:21">
      <c r="A11" s="39" t="s">
        <v>183</v>
      </c>
      <c r="B11" s="39" t="s">
        <v>186</v>
      </c>
      <c r="C11" s="39" t="s">
        <v>186</v>
      </c>
      <c r="D11" s="40" t="s">
        <v>243</v>
      </c>
      <c r="E11" s="58" t="s">
        <v>245</v>
      </c>
      <c r="F11" s="41">
        <v>788318</v>
      </c>
      <c r="G11" s="55">
        <v>788318</v>
      </c>
      <c r="H11" s="55">
        <v>788318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ht="22.8" customHeight="1" spans="1:21">
      <c r="A12" s="39" t="s">
        <v>183</v>
      </c>
      <c r="B12" s="39" t="s">
        <v>191</v>
      </c>
      <c r="C12" s="39" t="s">
        <v>174</v>
      </c>
      <c r="D12" s="40" t="s">
        <v>243</v>
      </c>
      <c r="E12" s="58" t="s">
        <v>246</v>
      </c>
      <c r="F12" s="41">
        <v>12583</v>
      </c>
      <c r="G12" s="55">
        <v>12583</v>
      </c>
      <c r="H12" s="55">
        <v>12583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ht="22.8" customHeight="1" spans="1:21">
      <c r="A13" s="39" t="s">
        <v>183</v>
      </c>
      <c r="B13" s="39" t="s">
        <v>191</v>
      </c>
      <c r="C13" s="39" t="s">
        <v>196</v>
      </c>
      <c r="D13" s="40" t="s">
        <v>243</v>
      </c>
      <c r="E13" s="58" t="s">
        <v>247</v>
      </c>
      <c r="F13" s="41">
        <v>17725</v>
      </c>
      <c r="G13" s="55">
        <v>17725</v>
      </c>
      <c r="H13" s="55">
        <v>17725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ht="22.8" customHeight="1" spans="1:21">
      <c r="A14" s="39" t="s">
        <v>199</v>
      </c>
      <c r="B14" s="39" t="s">
        <v>202</v>
      </c>
      <c r="C14" s="39" t="s">
        <v>174</v>
      </c>
      <c r="D14" s="40" t="s">
        <v>243</v>
      </c>
      <c r="E14" s="58" t="s">
        <v>248</v>
      </c>
      <c r="F14" s="41">
        <v>320730</v>
      </c>
      <c r="G14" s="55">
        <v>320730</v>
      </c>
      <c r="H14" s="55">
        <v>320730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ht="22.8" customHeight="1" spans="1:21">
      <c r="A15" s="39" t="s">
        <v>199</v>
      </c>
      <c r="B15" s="39" t="s">
        <v>202</v>
      </c>
      <c r="C15" s="39" t="s">
        <v>179</v>
      </c>
      <c r="D15" s="40" t="s">
        <v>243</v>
      </c>
      <c r="E15" s="58" t="s">
        <v>249</v>
      </c>
      <c r="F15" s="41">
        <v>110619</v>
      </c>
      <c r="G15" s="55">
        <v>110619</v>
      </c>
      <c r="H15" s="55">
        <v>110619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ht="22.8" customHeight="1" spans="1:21">
      <c r="A16" s="39" t="s">
        <v>199</v>
      </c>
      <c r="B16" s="39" t="s">
        <v>202</v>
      </c>
      <c r="C16" s="39" t="s">
        <v>209</v>
      </c>
      <c r="D16" s="40" t="s">
        <v>243</v>
      </c>
      <c r="E16" s="58" t="s">
        <v>250</v>
      </c>
      <c r="F16" s="41">
        <v>7830</v>
      </c>
      <c r="G16" s="55">
        <v>7830</v>
      </c>
      <c r="H16" s="55">
        <v>5940</v>
      </c>
      <c r="I16" s="55"/>
      <c r="J16" s="55">
        <v>1890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ht="22.8" customHeight="1" spans="1:21">
      <c r="A17" s="39" t="s">
        <v>212</v>
      </c>
      <c r="B17" s="39" t="s">
        <v>174</v>
      </c>
      <c r="C17" s="39" t="s">
        <v>174</v>
      </c>
      <c r="D17" s="40" t="s">
        <v>243</v>
      </c>
      <c r="E17" s="58" t="s">
        <v>244</v>
      </c>
      <c r="F17" s="41">
        <v>1455134</v>
      </c>
      <c r="G17" s="55">
        <v>1455134</v>
      </c>
      <c r="H17" s="55">
        <v>1363214</v>
      </c>
      <c r="I17" s="55">
        <v>91920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ht="22.8" customHeight="1" spans="1:21">
      <c r="A18" s="39" t="s">
        <v>218</v>
      </c>
      <c r="B18" s="39" t="s">
        <v>196</v>
      </c>
      <c r="C18" s="39" t="s">
        <v>174</v>
      </c>
      <c r="D18" s="40" t="s">
        <v>243</v>
      </c>
      <c r="E18" s="58" t="s">
        <v>251</v>
      </c>
      <c r="F18" s="41">
        <v>671245</v>
      </c>
      <c r="G18" s="55">
        <v>671245</v>
      </c>
      <c r="H18" s="55">
        <v>671245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5" zoomScaleNormal="115" topLeftCell="A2" workbookViewId="0">
      <selection activeCell="A2" sqref="$A1:$XFD1048576"/>
    </sheetView>
  </sheetViews>
  <sheetFormatPr defaultColWidth="10" defaultRowHeight="13.5" outlineLevelCol="3"/>
  <cols>
    <col min="1" max="1" width="24.5666666666667" style="27" customWidth="1"/>
    <col min="2" max="2" width="16.0083333333333" style="27" customWidth="1"/>
    <col min="3" max="4" width="22.25" style="27" customWidth="1"/>
    <col min="5" max="16384" width="10" style="27"/>
  </cols>
  <sheetData>
    <row r="1" ht="16.35" customHeight="1" spans="1:4">
      <c r="A1" s="28"/>
      <c r="D1" s="44" t="s">
        <v>262</v>
      </c>
    </row>
    <row r="2" ht="31.9" customHeight="1" spans="1:4">
      <c r="A2" s="29" t="s">
        <v>12</v>
      </c>
      <c r="B2" s="29"/>
      <c r="C2" s="29"/>
      <c r="D2" s="29"/>
    </row>
    <row r="3" ht="18.95" customHeight="1" spans="1:4">
      <c r="A3" s="30" t="s">
        <v>31</v>
      </c>
      <c r="B3" s="30"/>
      <c r="C3" s="30"/>
      <c r="D3" s="45" t="s">
        <v>32</v>
      </c>
    </row>
    <row r="4" ht="20.2" customHeight="1" spans="1:4">
      <c r="A4" s="31" t="s">
        <v>33</v>
      </c>
      <c r="B4" s="31"/>
      <c r="C4" s="31" t="s">
        <v>34</v>
      </c>
      <c r="D4" s="31"/>
    </row>
    <row r="5" ht="20.2" customHeight="1" spans="1:4">
      <c r="A5" s="31" t="s">
        <v>35</v>
      </c>
      <c r="B5" s="31" t="s">
        <v>36</v>
      </c>
      <c r="C5" s="31" t="s">
        <v>35</v>
      </c>
      <c r="D5" s="31" t="s">
        <v>36</v>
      </c>
    </row>
    <row r="6" ht="20.2" customHeight="1" spans="1:4">
      <c r="A6" s="36" t="s">
        <v>263</v>
      </c>
      <c r="B6" s="53">
        <f>B7</f>
        <v>9626481</v>
      </c>
      <c r="C6" s="36" t="s">
        <v>264</v>
      </c>
      <c r="D6" s="35">
        <f>SUM(D7:D37)</f>
        <v>9626481</v>
      </c>
    </row>
    <row r="7" ht="20.2" customHeight="1" spans="1:4">
      <c r="A7" s="34" t="s">
        <v>265</v>
      </c>
      <c r="B7" s="55">
        <f>B8+B9</f>
        <v>9626481</v>
      </c>
      <c r="C7" s="34" t="s">
        <v>41</v>
      </c>
      <c r="D7" s="43">
        <f>6053697+38600+150000</f>
        <v>6242297</v>
      </c>
    </row>
    <row r="8" ht="20.2" customHeight="1" spans="1:4">
      <c r="A8" s="34" t="s">
        <v>266</v>
      </c>
      <c r="B8" s="55">
        <v>9437881</v>
      </c>
      <c r="C8" s="34" t="s">
        <v>45</v>
      </c>
      <c r="D8" s="41"/>
    </row>
    <row r="9" ht="31.05" customHeight="1" spans="1:4">
      <c r="A9" s="34" t="s">
        <v>48</v>
      </c>
      <c r="B9" s="56">
        <v>188600</v>
      </c>
      <c r="C9" s="34" t="s">
        <v>49</v>
      </c>
      <c r="D9" s="41"/>
    </row>
    <row r="10" ht="20.2" customHeight="1" spans="1:4">
      <c r="A10" s="34" t="s">
        <v>267</v>
      </c>
      <c r="B10" s="55"/>
      <c r="C10" s="34" t="s">
        <v>53</v>
      </c>
      <c r="D10" s="41"/>
    </row>
    <row r="11" ht="20.2" customHeight="1" spans="1:4">
      <c r="A11" s="34" t="s">
        <v>268</v>
      </c>
      <c r="B11" s="55"/>
      <c r="C11" s="34" t="s">
        <v>57</v>
      </c>
      <c r="D11" s="41"/>
    </row>
    <row r="12" ht="20.2" customHeight="1" spans="1:4">
      <c r="A12" s="34" t="s">
        <v>269</v>
      </c>
      <c r="B12" s="55"/>
      <c r="C12" s="34" t="s">
        <v>61</v>
      </c>
      <c r="D12" s="41"/>
    </row>
    <row r="13" ht="20.2" customHeight="1" spans="1:4">
      <c r="A13" s="36" t="s">
        <v>270</v>
      </c>
      <c r="B13" s="53"/>
      <c r="C13" s="34" t="s">
        <v>65</v>
      </c>
      <c r="D13" s="41"/>
    </row>
    <row r="14" ht="20.2" customHeight="1" spans="1:4">
      <c r="A14" s="34" t="s">
        <v>265</v>
      </c>
      <c r="B14" s="55"/>
      <c r="C14" s="34" t="s">
        <v>69</v>
      </c>
      <c r="D14" s="41">
        <v>818626</v>
      </c>
    </row>
    <row r="15" ht="20.2" customHeight="1" spans="1:4">
      <c r="A15" s="34" t="s">
        <v>267</v>
      </c>
      <c r="B15" s="55"/>
      <c r="C15" s="34" t="s">
        <v>73</v>
      </c>
      <c r="D15" s="41"/>
    </row>
    <row r="16" ht="20.2" customHeight="1" spans="1:4">
      <c r="A16" s="34" t="s">
        <v>268</v>
      </c>
      <c r="B16" s="55"/>
      <c r="C16" s="34" t="s">
        <v>77</v>
      </c>
      <c r="D16" s="41">
        <v>439179</v>
      </c>
    </row>
    <row r="17" ht="20.2" customHeight="1" spans="1:4">
      <c r="A17" s="34" t="s">
        <v>269</v>
      </c>
      <c r="B17" s="55"/>
      <c r="C17" s="34" t="s">
        <v>81</v>
      </c>
      <c r="D17" s="41"/>
    </row>
    <row r="18" ht="20.2" customHeight="1" spans="1:4">
      <c r="A18" s="34"/>
      <c r="B18" s="55"/>
      <c r="C18" s="34" t="s">
        <v>85</v>
      </c>
      <c r="D18" s="41"/>
    </row>
    <row r="19" ht="20.2" customHeight="1" spans="1:4">
      <c r="A19" s="34"/>
      <c r="B19" s="34"/>
      <c r="C19" s="34" t="s">
        <v>89</v>
      </c>
      <c r="D19" s="41">
        <v>1455134</v>
      </c>
    </row>
    <row r="20" ht="20.2" customHeight="1" spans="1:4">
      <c r="A20" s="34"/>
      <c r="B20" s="34"/>
      <c r="C20" s="34" t="s">
        <v>93</v>
      </c>
      <c r="D20" s="41"/>
    </row>
    <row r="21" ht="20.2" customHeight="1" spans="1:4">
      <c r="A21" s="34"/>
      <c r="B21" s="34"/>
      <c r="C21" s="34" t="s">
        <v>97</v>
      </c>
      <c r="D21" s="41"/>
    </row>
    <row r="22" ht="20.2" customHeight="1" spans="1:4">
      <c r="A22" s="34"/>
      <c r="B22" s="34"/>
      <c r="C22" s="34" t="s">
        <v>100</v>
      </c>
      <c r="D22" s="41"/>
    </row>
    <row r="23" ht="20.2" customHeight="1" spans="1:4">
      <c r="A23" s="34"/>
      <c r="B23" s="34"/>
      <c r="C23" s="34" t="s">
        <v>103</v>
      </c>
      <c r="D23" s="41"/>
    </row>
    <row r="24" ht="20.2" customHeight="1" spans="1:4">
      <c r="A24" s="34"/>
      <c r="B24" s="34"/>
      <c r="C24" s="34" t="s">
        <v>105</v>
      </c>
      <c r="D24" s="41"/>
    </row>
    <row r="25" ht="20.2" customHeight="1" spans="1:4">
      <c r="A25" s="34"/>
      <c r="B25" s="34"/>
      <c r="C25" s="34" t="s">
        <v>107</v>
      </c>
      <c r="D25" s="41">
        <v>671245</v>
      </c>
    </row>
    <row r="26" ht="20.2" customHeight="1" spans="1:3">
      <c r="A26" s="34"/>
      <c r="B26" s="34"/>
      <c r="C26" s="34" t="s">
        <v>109</v>
      </c>
    </row>
    <row r="27" ht="20.2" customHeight="1" spans="1:4">
      <c r="A27" s="34"/>
      <c r="B27" s="34"/>
      <c r="C27" s="34" t="s">
        <v>111</v>
      </c>
      <c r="D27" s="41"/>
    </row>
    <row r="28" ht="20.2" customHeight="1" spans="1:4">
      <c r="A28" s="34"/>
      <c r="B28" s="34"/>
      <c r="C28" s="34" t="s">
        <v>113</v>
      </c>
      <c r="D28" s="41"/>
    </row>
    <row r="29" ht="20.2" customHeight="1" spans="1:4">
      <c r="A29" s="34"/>
      <c r="B29" s="34"/>
      <c r="C29" s="34" t="s">
        <v>115</v>
      </c>
      <c r="D29" s="41"/>
    </row>
    <row r="30" ht="20.2" customHeight="1" spans="1:4">
      <c r="A30" s="34"/>
      <c r="B30" s="34"/>
      <c r="C30" s="34" t="s">
        <v>117</v>
      </c>
      <c r="D30" s="41"/>
    </row>
    <row r="31" ht="20.2" customHeight="1" spans="1:4">
      <c r="A31" s="34"/>
      <c r="B31" s="34"/>
      <c r="C31" s="34" t="s">
        <v>119</v>
      </c>
      <c r="D31" s="41"/>
    </row>
    <row r="32" ht="20.2" customHeight="1" spans="1:4">
      <c r="A32" s="34"/>
      <c r="B32" s="34"/>
      <c r="C32" s="34" t="s">
        <v>121</v>
      </c>
      <c r="D32" s="41"/>
    </row>
    <row r="33" ht="20.2" customHeight="1" spans="1:4">
      <c r="A33" s="34"/>
      <c r="B33" s="34"/>
      <c r="C33" s="34" t="s">
        <v>123</v>
      </c>
      <c r="D33" s="41"/>
    </row>
    <row r="34" ht="20.2" customHeight="1" spans="1:4">
      <c r="A34" s="34"/>
      <c r="B34" s="34"/>
      <c r="C34" s="34" t="s">
        <v>124</v>
      </c>
      <c r="D34" s="41"/>
    </row>
    <row r="35" ht="20.2" customHeight="1" spans="1:4">
      <c r="A35" s="34"/>
      <c r="B35" s="34"/>
      <c r="C35" s="34" t="s">
        <v>125</v>
      </c>
      <c r="D35" s="41"/>
    </row>
    <row r="36" ht="20.2" customHeight="1" spans="1:4">
      <c r="A36" s="34"/>
      <c r="B36" s="34"/>
      <c r="C36" s="34" t="s">
        <v>126</v>
      </c>
      <c r="D36" s="41"/>
    </row>
    <row r="37" ht="20.2" customHeight="1" spans="1:4">
      <c r="A37" s="34"/>
      <c r="B37" s="34"/>
      <c r="C37" s="34"/>
      <c r="D37" s="34"/>
    </row>
    <row r="38" ht="20.2" customHeight="1" spans="1:4">
      <c r="A38" s="36"/>
      <c r="B38" s="36"/>
      <c r="C38" s="36" t="s">
        <v>271</v>
      </c>
      <c r="D38" s="53"/>
    </row>
    <row r="39" ht="20.2" customHeight="1" spans="1:4">
      <c r="A39" s="36"/>
      <c r="B39" s="36"/>
      <c r="C39" s="36"/>
      <c r="D39" s="36"/>
    </row>
    <row r="40" ht="20.2" customHeight="1" spans="1:4">
      <c r="A40" s="32" t="s">
        <v>272</v>
      </c>
      <c r="B40" s="53">
        <f>B6</f>
        <v>9626481</v>
      </c>
      <c r="C40" s="32" t="s">
        <v>273</v>
      </c>
      <c r="D40" s="35">
        <f>D6</f>
        <v>9626481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zoomScale="115" zoomScaleNormal="115"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3.66666666666667" style="27" customWidth="1"/>
    <col min="2" max="2" width="4.88333333333333" style="27" customWidth="1"/>
    <col min="3" max="3" width="4.75" style="27" customWidth="1"/>
    <col min="4" max="4" width="14.6583333333333" style="27" customWidth="1"/>
    <col min="5" max="5" width="24.8333333333333" style="27" customWidth="1"/>
    <col min="6" max="6" width="13.975" style="27" customWidth="1"/>
    <col min="7" max="7" width="11.5333333333333" style="27" customWidth="1"/>
    <col min="8" max="8" width="13.8" style="27" customWidth="1"/>
    <col min="9" max="9" width="10.45" style="27" customWidth="1"/>
    <col min="10" max="10" width="11.4" style="27" customWidth="1"/>
    <col min="11" max="11" width="15.875" style="27" customWidth="1"/>
    <col min="12" max="16384" width="10" style="27"/>
  </cols>
  <sheetData>
    <row r="1" ht="16.35" customHeight="1" spans="1:11">
      <c r="A1" s="28"/>
      <c r="D1" s="28"/>
      <c r="K1" s="44" t="s">
        <v>274</v>
      </c>
    </row>
    <row r="2" ht="43.1" customHeight="1" spans="1:11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4.15" customHeight="1" spans="1:1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45" t="s">
        <v>32</v>
      </c>
      <c r="K3" s="45"/>
    </row>
    <row r="4" ht="19.8" customHeight="1" spans="1:11">
      <c r="A4" s="31" t="s">
        <v>159</v>
      </c>
      <c r="B4" s="31"/>
      <c r="C4" s="31"/>
      <c r="D4" s="31" t="s">
        <v>160</v>
      </c>
      <c r="E4" s="31" t="s">
        <v>161</v>
      </c>
      <c r="F4" s="31" t="s">
        <v>136</v>
      </c>
      <c r="G4" s="31" t="s">
        <v>162</v>
      </c>
      <c r="H4" s="31"/>
      <c r="I4" s="31"/>
      <c r="J4" s="31"/>
      <c r="K4" s="31" t="s">
        <v>163</v>
      </c>
    </row>
    <row r="5" ht="19.8" customHeight="1" spans="1:11">
      <c r="A5" s="31"/>
      <c r="B5" s="31"/>
      <c r="C5" s="31"/>
      <c r="D5" s="31"/>
      <c r="E5" s="31"/>
      <c r="F5" s="31"/>
      <c r="G5" s="31" t="s">
        <v>138</v>
      </c>
      <c r="H5" s="31" t="s">
        <v>275</v>
      </c>
      <c r="I5" s="31"/>
      <c r="J5" s="31" t="s">
        <v>276</v>
      </c>
      <c r="K5" s="31"/>
    </row>
    <row r="6" ht="24.15" customHeight="1" spans="1:11">
      <c r="A6" s="31" t="s">
        <v>167</v>
      </c>
      <c r="B6" s="31" t="s">
        <v>168</v>
      </c>
      <c r="C6" s="31" t="s">
        <v>169</v>
      </c>
      <c r="D6" s="31"/>
      <c r="E6" s="31"/>
      <c r="F6" s="31"/>
      <c r="G6" s="31"/>
      <c r="H6" s="31" t="s">
        <v>254</v>
      </c>
      <c r="I6" s="31" t="s">
        <v>237</v>
      </c>
      <c r="J6" s="31"/>
      <c r="K6" s="31"/>
    </row>
    <row r="7" ht="22.8" customHeight="1" spans="1:11">
      <c r="A7" s="34"/>
      <c r="B7" s="34"/>
      <c r="C7" s="34"/>
      <c r="D7" s="36"/>
      <c r="E7" s="36" t="s">
        <v>136</v>
      </c>
      <c r="F7" s="53">
        <f>G7+K7</f>
        <v>9626481</v>
      </c>
      <c r="G7" s="53">
        <f>H7+I7+J7</f>
        <v>9529281</v>
      </c>
      <c r="H7" s="53">
        <f>H8</f>
        <v>7993039</v>
      </c>
      <c r="I7" s="53">
        <f>I8</f>
        <v>126426</v>
      </c>
      <c r="J7" s="53">
        <f>J8</f>
        <v>1409816</v>
      </c>
      <c r="K7" s="53">
        <v>97200</v>
      </c>
    </row>
    <row r="8" ht="22.8" customHeight="1" spans="1:11">
      <c r="A8" s="34"/>
      <c r="B8" s="34"/>
      <c r="C8" s="34"/>
      <c r="D8" s="37" t="s">
        <v>154</v>
      </c>
      <c r="E8" s="37" t="s">
        <v>155</v>
      </c>
      <c r="F8" s="53">
        <f>G8+K8</f>
        <v>9626481</v>
      </c>
      <c r="G8" s="53">
        <f>H8+I8+J8</f>
        <v>9529281</v>
      </c>
      <c r="H8" s="53">
        <f>H9</f>
        <v>7993039</v>
      </c>
      <c r="I8" s="53">
        <v>126426</v>
      </c>
      <c r="J8" s="53">
        <f>J9</f>
        <v>1409816</v>
      </c>
      <c r="K8" s="53">
        <v>97200</v>
      </c>
    </row>
    <row r="9" ht="22.8" customHeight="1" spans="1:11">
      <c r="A9" s="34"/>
      <c r="B9" s="34"/>
      <c r="C9" s="34"/>
      <c r="D9" s="38" t="s">
        <v>156</v>
      </c>
      <c r="E9" s="38" t="s">
        <v>157</v>
      </c>
      <c r="F9" s="53">
        <f>G9+K9</f>
        <v>9626481</v>
      </c>
      <c r="G9" s="53">
        <f>H9+I9+J9</f>
        <v>9529281</v>
      </c>
      <c r="H9" s="53">
        <f>H10+H15+H21+H26+H29</f>
        <v>7993039</v>
      </c>
      <c r="I9" s="53">
        <f t="shared" ref="H9:J9" si="0">I10+I15+I21+I26+I29</f>
        <v>126426</v>
      </c>
      <c r="J9" s="53">
        <f t="shared" si="0"/>
        <v>1409816</v>
      </c>
      <c r="K9" s="53">
        <v>97200</v>
      </c>
    </row>
    <row r="10" ht="22.8" customHeight="1" spans="1:11">
      <c r="A10" s="32" t="s">
        <v>171</v>
      </c>
      <c r="B10" s="32"/>
      <c r="C10" s="32"/>
      <c r="D10" s="36" t="s">
        <v>172</v>
      </c>
      <c r="E10" s="36" t="s">
        <v>173</v>
      </c>
      <c r="F10" s="53">
        <f>G10+K10</f>
        <v>6242297</v>
      </c>
      <c r="G10" s="53">
        <f>H10+I10+J10</f>
        <v>6145097</v>
      </c>
      <c r="H10" s="53">
        <f t="shared" ref="H10:J10" si="1">H11+H13</f>
        <v>4702665</v>
      </c>
      <c r="I10" s="53">
        <f t="shared" si="1"/>
        <v>124536</v>
      </c>
      <c r="J10" s="53">
        <f t="shared" si="1"/>
        <v>1317896</v>
      </c>
      <c r="K10" s="53">
        <v>97200</v>
      </c>
    </row>
    <row r="11" ht="22.8" customHeight="1" spans="1:11">
      <c r="A11" s="32" t="s">
        <v>171</v>
      </c>
      <c r="B11" s="54" t="s">
        <v>174</v>
      </c>
      <c r="C11" s="32"/>
      <c r="D11" s="36" t="s">
        <v>277</v>
      </c>
      <c r="E11" s="36" t="s">
        <v>278</v>
      </c>
      <c r="F11" s="53">
        <v>354240</v>
      </c>
      <c r="G11" s="53">
        <v>354240</v>
      </c>
      <c r="H11" s="53"/>
      <c r="I11" s="53"/>
      <c r="J11" s="53">
        <v>354240</v>
      </c>
      <c r="K11" s="53"/>
    </row>
    <row r="12" ht="22.8" customHeight="1" spans="1:11">
      <c r="A12" s="39" t="s">
        <v>171</v>
      </c>
      <c r="B12" s="39" t="s">
        <v>174</v>
      </c>
      <c r="C12" s="39" t="s">
        <v>174</v>
      </c>
      <c r="D12" s="40" t="s">
        <v>279</v>
      </c>
      <c r="E12" s="34" t="s">
        <v>280</v>
      </c>
      <c r="F12" s="55">
        <v>354240</v>
      </c>
      <c r="G12" s="55">
        <v>354240</v>
      </c>
      <c r="H12" s="41"/>
      <c r="I12" s="41"/>
      <c r="J12" s="41">
        <v>354240</v>
      </c>
      <c r="K12" s="41"/>
    </row>
    <row r="13" ht="22.8" customHeight="1" spans="1:11">
      <c r="A13" s="32" t="s">
        <v>171</v>
      </c>
      <c r="B13" s="54" t="s">
        <v>179</v>
      </c>
      <c r="C13" s="32"/>
      <c r="D13" s="36" t="s">
        <v>281</v>
      </c>
      <c r="E13" s="36" t="s">
        <v>282</v>
      </c>
      <c r="F13" s="53">
        <f>G13+K13</f>
        <v>5888057</v>
      </c>
      <c r="G13" s="53">
        <f>H13+I13+J13</f>
        <v>5790857</v>
      </c>
      <c r="H13" s="53">
        <f t="shared" ref="H13:J13" si="2">H14</f>
        <v>4702665</v>
      </c>
      <c r="I13" s="53">
        <f t="shared" si="2"/>
        <v>124536</v>
      </c>
      <c r="J13" s="53">
        <f t="shared" si="2"/>
        <v>963656</v>
      </c>
      <c r="K13" s="53">
        <v>97200</v>
      </c>
    </row>
    <row r="14" ht="22.8" customHeight="1" spans="1:11">
      <c r="A14" s="39" t="s">
        <v>171</v>
      </c>
      <c r="B14" s="39" t="s">
        <v>179</v>
      </c>
      <c r="C14" s="39" t="s">
        <v>174</v>
      </c>
      <c r="D14" s="40" t="s">
        <v>283</v>
      </c>
      <c r="E14" s="34" t="s">
        <v>280</v>
      </c>
      <c r="F14" s="55">
        <f>G14+K14</f>
        <v>5888057</v>
      </c>
      <c r="G14" s="55">
        <f>H14+I14+J14</f>
        <v>5790857</v>
      </c>
      <c r="H14" s="43">
        <f>4552665+150000</f>
        <v>4702665</v>
      </c>
      <c r="I14" s="41">
        <v>124536</v>
      </c>
      <c r="J14" s="43">
        <f>925056+38600</f>
        <v>963656</v>
      </c>
      <c r="K14" s="41">
        <v>97200</v>
      </c>
    </row>
    <row r="15" ht="22.8" customHeight="1" spans="1:11">
      <c r="A15" s="32" t="s">
        <v>183</v>
      </c>
      <c r="B15" s="32"/>
      <c r="C15" s="32"/>
      <c r="D15" s="36" t="s">
        <v>184</v>
      </c>
      <c r="E15" s="36" t="s">
        <v>185</v>
      </c>
      <c r="F15" s="53">
        <v>818626</v>
      </c>
      <c r="G15" s="53">
        <v>818626</v>
      </c>
      <c r="H15" s="53">
        <v>818626</v>
      </c>
      <c r="I15" s="53"/>
      <c r="J15" s="53"/>
      <c r="K15" s="53"/>
    </row>
    <row r="16" ht="22.8" customHeight="1" spans="1:11">
      <c r="A16" s="32" t="s">
        <v>183</v>
      </c>
      <c r="B16" s="54" t="s">
        <v>186</v>
      </c>
      <c r="C16" s="32"/>
      <c r="D16" s="36" t="s">
        <v>284</v>
      </c>
      <c r="E16" s="36" t="s">
        <v>285</v>
      </c>
      <c r="F16" s="53">
        <v>788318</v>
      </c>
      <c r="G16" s="53">
        <v>788318</v>
      </c>
      <c r="H16" s="53">
        <v>788318</v>
      </c>
      <c r="I16" s="53"/>
      <c r="J16" s="53"/>
      <c r="K16" s="53"/>
    </row>
    <row r="17" ht="22.8" customHeight="1" spans="1:11">
      <c r="A17" s="39" t="s">
        <v>183</v>
      </c>
      <c r="B17" s="39" t="s">
        <v>186</v>
      </c>
      <c r="C17" s="39" t="s">
        <v>186</v>
      </c>
      <c r="D17" s="40" t="s">
        <v>286</v>
      </c>
      <c r="E17" s="34" t="s">
        <v>287</v>
      </c>
      <c r="F17" s="55">
        <v>788318</v>
      </c>
      <c r="G17" s="55">
        <v>788318</v>
      </c>
      <c r="H17" s="41">
        <v>788318</v>
      </c>
      <c r="I17" s="41"/>
      <c r="J17" s="41"/>
      <c r="K17" s="41"/>
    </row>
    <row r="18" ht="22.8" customHeight="1" spans="1:11">
      <c r="A18" s="32" t="s">
        <v>183</v>
      </c>
      <c r="B18" s="54" t="s">
        <v>191</v>
      </c>
      <c r="C18" s="32"/>
      <c r="D18" s="36" t="s">
        <v>288</v>
      </c>
      <c r="E18" s="36" t="s">
        <v>289</v>
      </c>
      <c r="F18" s="53">
        <v>30308</v>
      </c>
      <c r="G18" s="53">
        <v>30308</v>
      </c>
      <c r="H18" s="53">
        <v>30308</v>
      </c>
      <c r="I18" s="53"/>
      <c r="J18" s="53"/>
      <c r="K18" s="53"/>
    </row>
    <row r="19" ht="22.8" customHeight="1" spans="1:11">
      <c r="A19" s="39" t="s">
        <v>183</v>
      </c>
      <c r="B19" s="39" t="s">
        <v>191</v>
      </c>
      <c r="C19" s="39" t="s">
        <v>174</v>
      </c>
      <c r="D19" s="40" t="s">
        <v>290</v>
      </c>
      <c r="E19" s="34" t="s">
        <v>291</v>
      </c>
      <c r="F19" s="55">
        <v>12583</v>
      </c>
      <c r="G19" s="55">
        <v>12583</v>
      </c>
      <c r="H19" s="41">
        <v>12583</v>
      </c>
      <c r="I19" s="41"/>
      <c r="J19" s="41"/>
      <c r="K19" s="41"/>
    </row>
    <row r="20" ht="22.8" customHeight="1" spans="1:11">
      <c r="A20" s="39" t="s">
        <v>183</v>
      </c>
      <c r="B20" s="39" t="s">
        <v>191</v>
      </c>
      <c r="C20" s="39" t="s">
        <v>196</v>
      </c>
      <c r="D20" s="40" t="s">
        <v>292</v>
      </c>
      <c r="E20" s="34" t="s">
        <v>293</v>
      </c>
      <c r="F20" s="55">
        <v>17725</v>
      </c>
      <c r="G20" s="55">
        <v>17725</v>
      </c>
      <c r="H20" s="41">
        <v>17725</v>
      </c>
      <c r="I20" s="41"/>
      <c r="J20" s="41"/>
      <c r="K20" s="41"/>
    </row>
    <row r="21" ht="22.8" customHeight="1" spans="1:11">
      <c r="A21" s="32" t="s">
        <v>199</v>
      </c>
      <c r="B21" s="32"/>
      <c r="C21" s="32"/>
      <c r="D21" s="36" t="s">
        <v>200</v>
      </c>
      <c r="E21" s="36" t="s">
        <v>201</v>
      </c>
      <c r="F21" s="53">
        <v>439179</v>
      </c>
      <c r="G21" s="53">
        <v>439179</v>
      </c>
      <c r="H21" s="53">
        <v>437289</v>
      </c>
      <c r="I21" s="53">
        <v>1890</v>
      </c>
      <c r="J21" s="53"/>
      <c r="K21" s="53"/>
    </row>
    <row r="22" ht="22.8" customHeight="1" spans="1:11">
      <c r="A22" s="32" t="s">
        <v>199</v>
      </c>
      <c r="B22" s="54" t="s">
        <v>202</v>
      </c>
      <c r="C22" s="32"/>
      <c r="D22" s="36" t="s">
        <v>294</v>
      </c>
      <c r="E22" s="36" t="s">
        <v>295</v>
      </c>
      <c r="F22" s="53">
        <v>439179</v>
      </c>
      <c r="G22" s="53">
        <v>439179</v>
      </c>
      <c r="H22" s="53">
        <v>437289</v>
      </c>
      <c r="I22" s="53">
        <v>1890</v>
      </c>
      <c r="J22" s="53"/>
      <c r="K22" s="53"/>
    </row>
    <row r="23" ht="22.8" customHeight="1" spans="1:11">
      <c r="A23" s="39" t="s">
        <v>199</v>
      </c>
      <c r="B23" s="39" t="s">
        <v>202</v>
      </c>
      <c r="C23" s="39" t="s">
        <v>174</v>
      </c>
      <c r="D23" s="40" t="s">
        <v>296</v>
      </c>
      <c r="E23" s="34" t="s">
        <v>297</v>
      </c>
      <c r="F23" s="55">
        <v>320730</v>
      </c>
      <c r="G23" s="55">
        <v>320730</v>
      </c>
      <c r="H23" s="41">
        <v>320730</v>
      </c>
      <c r="I23" s="41"/>
      <c r="J23" s="41"/>
      <c r="K23" s="41"/>
    </row>
    <row r="24" ht="22.8" customHeight="1" spans="1:11">
      <c r="A24" s="39" t="s">
        <v>199</v>
      </c>
      <c r="B24" s="39" t="s">
        <v>202</v>
      </c>
      <c r="C24" s="39" t="s">
        <v>179</v>
      </c>
      <c r="D24" s="40" t="s">
        <v>298</v>
      </c>
      <c r="E24" s="34" t="s">
        <v>299</v>
      </c>
      <c r="F24" s="55">
        <v>110619</v>
      </c>
      <c r="G24" s="55">
        <v>110619</v>
      </c>
      <c r="H24" s="41">
        <v>110619</v>
      </c>
      <c r="I24" s="41"/>
      <c r="J24" s="41"/>
      <c r="K24" s="41"/>
    </row>
    <row r="25" ht="22.8" customHeight="1" spans="1:11">
      <c r="A25" s="39" t="s">
        <v>199</v>
      </c>
      <c r="B25" s="39" t="s">
        <v>202</v>
      </c>
      <c r="C25" s="39" t="s">
        <v>209</v>
      </c>
      <c r="D25" s="40" t="s">
        <v>300</v>
      </c>
      <c r="E25" s="34" t="s">
        <v>301</v>
      </c>
      <c r="F25" s="55">
        <v>7830</v>
      </c>
      <c r="G25" s="55">
        <v>7830</v>
      </c>
      <c r="H25" s="41">
        <v>5940</v>
      </c>
      <c r="I25" s="41">
        <v>1890</v>
      </c>
      <c r="J25" s="41"/>
      <c r="K25" s="41"/>
    </row>
    <row r="26" ht="22.8" customHeight="1" spans="1:11">
      <c r="A26" s="32" t="s">
        <v>212</v>
      </c>
      <c r="B26" s="32"/>
      <c r="C26" s="32"/>
      <c r="D26" s="36" t="s">
        <v>213</v>
      </c>
      <c r="E26" s="36" t="s">
        <v>214</v>
      </c>
      <c r="F26" s="53">
        <v>1455134</v>
      </c>
      <c r="G26" s="53">
        <v>1455134</v>
      </c>
      <c r="H26" s="53">
        <v>1363214</v>
      </c>
      <c r="I26" s="53"/>
      <c r="J26" s="53">
        <v>91920</v>
      </c>
      <c r="K26" s="53"/>
    </row>
    <row r="27" ht="22.8" customHeight="1" spans="1:11">
      <c r="A27" s="32" t="s">
        <v>212</v>
      </c>
      <c r="B27" s="54" t="s">
        <v>174</v>
      </c>
      <c r="C27" s="32"/>
      <c r="D27" s="36" t="s">
        <v>302</v>
      </c>
      <c r="E27" s="36" t="s">
        <v>303</v>
      </c>
      <c r="F27" s="53">
        <v>1455134</v>
      </c>
      <c r="G27" s="53">
        <v>1455134</v>
      </c>
      <c r="H27" s="53">
        <v>1363214</v>
      </c>
      <c r="I27" s="53"/>
      <c r="J27" s="53">
        <v>91920</v>
      </c>
      <c r="K27" s="53"/>
    </row>
    <row r="28" ht="22.8" customHeight="1" spans="1:11">
      <c r="A28" s="39" t="s">
        <v>212</v>
      </c>
      <c r="B28" s="39" t="s">
        <v>174</v>
      </c>
      <c r="C28" s="39" t="s">
        <v>174</v>
      </c>
      <c r="D28" s="40" t="s">
        <v>304</v>
      </c>
      <c r="E28" s="34" t="s">
        <v>280</v>
      </c>
      <c r="F28" s="55">
        <v>1455134</v>
      </c>
      <c r="G28" s="55">
        <v>1455134</v>
      </c>
      <c r="H28" s="41">
        <v>1363214</v>
      </c>
      <c r="I28" s="41"/>
      <c r="J28" s="41">
        <v>91920</v>
      </c>
      <c r="K28" s="41"/>
    </row>
    <row r="29" ht="22.8" customHeight="1" spans="1:11">
      <c r="A29" s="32" t="s">
        <v>218</v>
      </c>
      <c r="B29" s="32"/>
      <c r="C29" s="32"/>
      <c r="D29" s="36" t="s">
        <v>219</v>
      </c>
      <c r="E29" s="36" t="s">
        <v>220</v>
      </c>
      <c r="F29" s="53">
        <v>671245</v>
      </c>
      <c r="G29" s="53">
        <v>671245</v>
      </c>
      <c r="H29" s="53">
        <v>671245</v>
      </c>
      <c r="I29" s="53"/>
      <c r="J29" s="53"/>
      <c r="K29" s="53"/>
    </row>
    <row r="30" ht="22.8" customHeight="1" spans="1:11">
      <c r="A30" s="32" t="s">
        <v>218</v>
      </c>
      <c r="B30" s="54" t="s">
        <v>196</v>
      </c>
      <c r="C30" s="32"/>
      <c r="D30" s="36" t="s">
        <v>305</v>
      </c>
      <c r="E30" s="36" t="s">
        <v>306</v>
      </c>
      <c r="F30" s="53">
        <v>671245</v>
      </c>
      <c r="G30" s="53">
        <v>671245</v>
      </c>
      <c r="H30" s="53">
        <v>671245</v>
      </c>
      <c r="I30" s="53"/>
      <c r="J30" s="53"/>
      <c r="K30" s="53"/>
    </row>
    <row r="31" ht="22.8" customHeight="1" spans="1:11">
      <c r="A31" s="39" t="s">
        <v>218</v>
      </c>
      <c r="B31" s="39" t="s">
        <v>196</v>
      </c>
      <c r="C31" s="39" t="s">
        <v>174</v>
      </c>
      <c r="D31" s="40" t="s">
        <v>307</v>
      </c>
      <c r="E31" s="34" t="s">
        <v>308</v>
      </c>
      <c r="F31" s="55">
        <v>671245</v>
      </c>
      <c r="G31" s="55">
        <v>671245</v>
      </c>
      <c r="H31" s="41">
        <v>671245</v>
      </c>
      <c r="I31" s="41"/>
      <c r="J31" s="41"/>
      <c r="K31" s="41"/>
    </row>
    <row r="32" ht="16.35" customHeight="1" spans="1:5">
      <c r="A32" s="42" t="s">
        <v>309</v>
      </c>
      <c r="B32" s="42"/>
      <c r="C32" s="42"/>
      <c r="D32" s="42"/>
      <c r="E32" s="42"/>
    </row>
  </sheetData>
  <mergeCells count="13">
    <mergeCell ref="A2:K2"/>
    <mergeCell ref="A3:I3"/>
    <mergeCell ref="J3:K3"/>
    <mergeCell ref="G4:J4"/>
    <mergeCell ref="H5:I5"/>
    <mergeCell ref="A32:E3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无可奈何</cp:lastModifiedBy>
  <dcterms:created xsi:type="dcterms:W3CDTF">2024-03-26T17:20:00Z</dcterms:created>
  <dcterms:modified xsi:type="dcterms:W3CDTF">2024-04-07T09:00:49Z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3478AE23305D4E15A5C867B446E2F394_12</vt:lpwstr>
  </property>
</Properties>
</file>