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<sst xmlns="http://schemas.openxmlformats.org/spreadsheetml/2006/main" count="1274" uniqueCount="543">
  <si>
    <t>2024年部门预算公开表</t>
  </si>
  <si>
    <t>单位编码：</t>
  </si>
  <si>
    <t>014001</t>
  </si>
  <si>
    <t>单位名称：</t>
  </si>
  <si>
    <t>炎陵县公安局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</si>
  <si>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</si>
  <si>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</si>
  <si>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</si>
  <si>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</si>
  <si>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</si>
  <si>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</si>
  <si>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</si>
  <si>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</si>
  <si>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</si>
  <si>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</si>
  <si>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</si>
  <si>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</si>
  <si>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</si>
  <si>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</si>
  <si>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</si>
  <si>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</si>
  <si>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</si>
  <si>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</si>
  <si>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</si>
  <si>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</si>
  <si>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</si>
  <si>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</si>
  <si>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</si>
  <si>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</si>
  <si>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</si>
  <si>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</si>
  <si>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单位：014001_炎陵县公安局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</si>
  <si>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</si>
  <si>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</si>
  <si>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</si>
  <si>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</si>
  <si>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</si>
  <si>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</si>
  <si>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</si>
  <si>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</si>
  <si>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</si>
  <si>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</si>
  <si>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</si>
  <si>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</si>
  <si>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</si>
  <si>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</si>
  <si>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</si>
  <si>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</si>
  <si>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</si>
  <si>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</si>
  <si>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</si>
  <si>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</si>
  <si>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</si>
  <si>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</si>
  <si>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</si>
  <si>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</si>
  <si>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</si>
  <si>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</si>
  <si>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</si>
  <si>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</si>
  <si>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</si>
  <si>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</si>
  <si>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</si>
  <si>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</si>
  <si>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</si>
  <si>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</si>
  <si>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</si>
  <si>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</si>
  <si>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</si>
  <si>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</si>
  <si>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</si>
  <si>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</si>
  <si>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</si>
  <si>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</si>
  <si>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</si>
  <si>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</si>
  <si>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</si>
  <si>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</si>
  <si>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</si>
  <si>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</si>
  <si>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</si>
  <si>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</si>
  <si>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</si>
  <si>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</si>
  <si>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</si>
  <si>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</si>
  <si>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</si>
  <si>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</si>
  <si>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</si>
  <si>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</si>
  <si>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</si>
  <si>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</si>
  <si>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</si>
  <si>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</si>
  <si>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</si>
  <si>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</si>
  <si>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</si>
  <si>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</si>
  <si>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</si>
  <si>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</si>
  <si>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</si>
  <si>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</si>
  <si>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</si>
  <si>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</si>
  <si>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</si>
  <si>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</si>
  <si>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</si>
  <si>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</si>
  <si>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</si>
  <si>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</si>
  <si>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</si>
  <si>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</si>
  <si>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</si>
  <si>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</si>
  <si>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</si>
  <si>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</si>
  <si>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</si>
  <si>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</si>
  <si>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</si>
  <si>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</si>
  <si>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</si>
  <si>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</si>
  <si>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</si>
  <si>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</si>
  <si>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</si>
  <si>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</si>
  <si>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</si>
  <si>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</si>
  <si>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</si>
  <si>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</si>
  <si>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</si>
  <si>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</si>
  <si>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</si>
  <si>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</si>
  <si>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</si>
  <si>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</si>
  <si>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</si>
  <si>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</si>
  <si>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</si>
  <si>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</si>
  <si>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</si>
  <si>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</si>
  <si>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</si>
  <si>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</si>
  <si>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</si>
  <si>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</si>
  <si>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</si>
  <si>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</si>
  <si>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</si>
  <si>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</si>
  <si>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</si>
  <si>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</si>
  <si>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</si>
  <si>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</si>
  <si>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</si>
  <si>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 xml:space="preserve">  014001</t>
  </si>
  <si>
    <t xml:space="preserve">  炎陵县公安局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</si>
  <si>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</si>
  <si>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</si>
  <si>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</si>
  <si>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</si>
  <si>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</si>
  <si>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</si>
  <si>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</si>
  <si>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</si>
  <si>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</si>
  <si>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</si>
  <si>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</si>
  <si>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</si>
  <si>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炎陵县公安局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</si>
  <si>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</si>
  <si>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</si>
  <si>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</si>
  <si>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</si>
  <si>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</si>
  <si>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</si>
  <si>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01</t>
  </si>
  <si>
    <t xml:space="preserve">      2040201</t>
  </si>
  <si>
    <t xml:space="preserve">      行政运行</t>
  </si>
  <si>
    <t>208</t>
  </si>
  <si>
    <t xml:space="preserve">   208</t>
  </si>
  <si>
    <t xml:space="preserve">   社会保障和就业支出</t>
  </si>
  <si>
    <t xml:space="preserve">     20801</t>
  </si>
  <si>
    <t xml:space="preserve">     人力资源和社会保障管理事务</t>
  </si>
  <si>
    <t xml:space="preserve">      2080101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</si>
  <si>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</si>
  <si>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</si>
  <si>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</si>
  <si>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</si>
  <si>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</si>
  <si>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</si>
  <si>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</si>
  <si>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</si>
  <si>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</si>
  <si>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</si>
  <si>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</si>
  <si>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</si>
  <si>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</si>
  <si>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</si>
  <si>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</si>
  <si>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</si>
  <si>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</si>
  <si>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</si>
  <si>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</si>
  <si>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</si>
  <si>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</si>
  <si>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</si>
  <si>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</si>
  <si>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</si>
  <si>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</si>
  <si>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</si>
  <si>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</si>
  <si>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</si>
  <si>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</si>
  <si>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</si>
  <si>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</si>
  <si>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</si>
  <si>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</si>
  <si>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</si>
  <si>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</si>
  <si>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</si>
  <si>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</si>
  <si>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</si>
  <si>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</si>
  <si>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</si>
  <si>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</si>
  <si>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</si>
  <si>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</si>
  <si>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</si>
  <si>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</si>
  <si>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</si>
  <si>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</si>
  <si>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</si>
  <si>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</si>
  <si>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</si>
  <si>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</si>
  <si>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014001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</si>
  <si>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</si>
  <si>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</si>
  <si>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</si>
  <si>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</si>
  <si>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</si>
  <si>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</si>
  <si>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</si>
  <si>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</si>
  <si>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</si>
  <si>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</si>
  <si>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</si>
  <si>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</si>
  <si>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</si>
  <si>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</si>
  <si>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</si>
  <si>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</si>
  <si>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</si>
  <si>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</si>
  <si>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</si>
  <si>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</si>
  <si>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</si>
  <si>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</si>
  <si>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</si>
  <si>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</si>
  <si>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</si>
  <si>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</si>
  <si>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</si>
  <si>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</si>
  <si>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</si>
  <si>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</si>
  <si>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</si>
  <si>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</si>
  <si>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</si>
  <si>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</si>
  <si>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</si>
  <si>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</si>
  <si>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</si>
  <si>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20801</t>
  </si>
  <si>
    <t xml:space="preserve">    人力资源和社会保障管理事务</t>
  </si>
  <si>
    <t xml:space="preserve">     2080101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</si>
  <si>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</si>
  <si>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</si>
  <si>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</si>
  <si>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</si>
  <si>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</si>
  <si>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</si>
  <si>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</si>
  <si>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</si>
  <si>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</si>
  <si>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</si>
  <si>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</si>
  <si>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</si>
  <si>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</si>
  <si>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</si>
  <si>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</si>
  <si>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</si>
  <si>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</si>
  <si>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</si>
  <si>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</si>
  <si>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</si>
  <si>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</si>
  <si>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</si>
  <si>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</si>
  <si>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</si>
  <si>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</si>
  <si>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</si>
  <si>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</si>
  <si>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</si>
  <si>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</si>
  <si>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</si>
  <si>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</si>
  <si>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</si>
  <si>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</si>
  <si>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</si>
  <si>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</si>
  <si>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</si>
  <si>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</si>
  <si>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</si>
  <si>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</si>
  <si>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</si>
  <si>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</si>
  <si>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</si>
  <si>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</si>
  <si>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</si>
  <si>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</si>
  <si>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</si>
  <si>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</si>
  <si>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</si>
  <si>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</si>
  <si>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</si>
  <si>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</si>
  <si>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</si>
  <si>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</si>
  <si>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</si>
  <si>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</si>
  <si>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</si>
  <si>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</si>
  <si>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</si>
  <si>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</si>
  <si>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</si>
  <si>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</si>
  <si>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</si>
  <si>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</si>
  <si>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</si>
  <si>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</si>
  <si>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</si>
  <si>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</si>
  <si>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</si>
  <si>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</si>
  <si>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</si>
  <si>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</si>
  <si>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</si>
  <si>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</si>
  <si>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</si>
  <si>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</si>
  <si>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30205</t>
  </si>
  <si>
    <t xml:space="preserve">  水费</t>
  </si>
  <si>
    <t>其他商品和服务支出</t>
  </si>
  <si>
    <t>303</t>
  </si>
  <si>
    <t xml:space="preserve">  30307</t>
  </si>
  <si>
    <t xml:space="preserve">  医疗费补助</t>
  </si>
  <si>
    <t>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</si>
  <si>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</si>
  <si>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</si>
  <si>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</si>
  <si>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</si>
  <si>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</si>
  <si>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</si>
  <si>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</si>
  <si>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</si>
  <si>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</si>
  <si>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</si>
  <si>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</si>
  <si>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</si>
  <si>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</si>
  <si>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</si>
  <si>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</si>
  <si>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</si>
  <si>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</si>
  <si>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</si>
  <si>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</si>
  <si>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</si>
  <si>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</si>
  <si>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</si>
  <si>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</si>
  <si>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</si>
  <si>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</si>
  <si>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</si>
  <si>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</si>
  <si>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行政运行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</si>
  <si>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</si>
  <si>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</si>
  <si>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</si>
  <si>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</si>
  <si>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</si>
  <si>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</si>
  <si>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</si>
  <si>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</si>
  <si>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</si>
  <si>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</si>
  <si>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</si>
  <si>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</si>
  <si>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</si>
  <si>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</si>
  <si>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</si>
  <si>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</si>
  <si>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</si>
  <si>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</si>
  <si>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</si>
  <si>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</si>
  <si>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</si>
  <si>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</si>
  <si>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</si>
  <si>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</si>
  <si>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</si>
  <si>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</si>
  <si>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</si>
  <si>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</si>
  <si>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</si>
  <si>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</si>
  <si>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</si>
  <si>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</si>
  <si>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</si>
  <si>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</si>
  <si>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</si>
  <si>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</si>
  <si>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</si>
  <si>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</si>
  <si>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</si>
  <si>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</si>
  <si>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</si>
  <si>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</si>
  <si>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</si>
  <si>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</si>
  <si>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</si>
  <si>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</si>
  <si>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</si>
  <si>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</si>
  <si>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</si>
  <si>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</si>
  <si>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</si>
  <si>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</si>
  <si>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</si>
  <si>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</si>
  <si>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</si>
  <si>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</si>
  <si>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</si>
  <si>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</si>
  <si>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</si>
  <si>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</si>
  <si>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</si>
  <si>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</si>
  <si>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</si>
  <si>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</si>
  <si>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</si>
  <si>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</si>
  <si>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</si>
  <si>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</si>
  <si>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</si>
  <si>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</si>
  <si>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</si>
  <si>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</si>
  <si>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部门专项-基本支出（警务辅助人员经费）</t>
  </si>
  <si>
    <t>部门专项-基本支出（一村一辅警、城市快警）</t>
  </si>
  <si>
    <t>部门专项-基本支出（警察值勤加班）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</si>
  <si>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</si>
  <si>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</si>
  <si>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</si>
  <si>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</si>
  <si>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</si>
  <si>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</si>
  <si>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</si>
  <si>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</si>
  <si>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</si>
  <si>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</si>
  <si>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</si>
  <si>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</si>
  <si>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</si>
  <si>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</si>
  <si>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</si>
  <si>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</si>
  <si>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</si>
  <si>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</si>
  <si>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</si>
  <si>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</si>
  <si>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</si>
  <si>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</si>
  <si>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</si>
  <si>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</si>
  <si>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</si>
  <si>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</si>
  <si>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</si>
  <si>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</si>
  <si>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</si>
  <si>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</si>
  <si>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</si>
  <si>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</si>
  <si>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</si>
  <si>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</si>
  <si>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</si>
  <si>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</si>
  <si>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</si>
  <si>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</si>
  <si>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</si>
  <si>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</si>
  <si>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1、坚持以习近平新时代中国特色社会主义思想为指导，深入贯彻习近平法治思想，全面贯彻党的二十大精神，全面落实中央、省委、市委、公安部、省厅、市局系列会议精神，创造安全稳定的政治社会环境；
2、政治建警，抓好基层党建；
3、抓好维稳安保工作，确保社会大局持续稳定，全力维护国家安全，人民安全，公共安全和社会稳定，推进平安建设，减低预后发案率；
4、组织侦破危害国家安全案件和刑事、经济犯罪案件组织指导、监督相关重大侦查行动、协调处置相关重大案件、重大事件、重大治安灾害等，提升破案率。</t>
  </si>
  <si>
    <t>人员及公用经费</t>
  </si>
  <si>
    <t>定性</t>
  </si>
  <si>
    <t>按预算执行</t>
  </si>
  <si>
    <t>是/否</t>
  </si>
  <si>
    <t>人员及公用经费按预算执行</t>
  </si>
  <si>
    <t>不造成社会资源浪费</t>
  </si>
  <si>
    <t>是</t>
  </si>
  <si>
    <t>不对生态环境造成负面影响</t>
  </si>
  <si>
    <t>接处警数量</t>
  </si>
  <si>
    <t>≥</t>
  </si>
  <si>
    <t>2500</t>
  </si>
  <si>
    <t>起</t>
  </si>
  <si>
    <t>接警并处理警情的数量</t>
  </si>
  <si>
    <t>未达数量，按比例扣分</t>
  </si>
  <si>
    <t>信息采集率、准确率</t>
  </si>
  <si>
    <t>&gt;</t>
  </si>
  <si>
    <t>95</t>
  </si>
  <si>
    <t>%</t>
  </si>
  <si>
    <t>及时并准确收集信息</t>
  </si>
  <si>
    <t>有效信息率到95%为满分</t>
  </si>
  <si>
    <t>各类案件办结时间</t>
  </si>
  <si>
    <t>督办时间内办结</t>
  </si>
  <si>
    <t>在督办时间内及时办结案件</t>
  </si>
  <si>
    <t>办结超时按实际情况扣分</t>
  </si>
  <si>
    <t>打击违法犯罪，追缴违法所得</t>
  </si>
  <si>
    <t>有所增加</t>
  </si>
  <si>
    <t>打击违法犯罪，追缴违法所得有所增加</t>
  </si>
  <si>
    <t>是具体情况评扣分</t>
  </si>
  <si>
    <t>重大安全责任事故发生率</t>
  </si>
  <si>
    <t>=</t>
  </si>
  <si>
    <t>0</t>
  </si>
  <si>
    <t>不发生重大安全责任事故</t>
  </si>
  <si>
    <t>发生重大安全事故即扣分</t>
  </si>
  <si>
    <t>维护生态平衡，促进林业发展</t>
  </si>
  <si>
    <t>铲除各种犯罪活动的土壤，维护公私财产安全、社会和谐稳定</t>
  </si>
  <si>
    <t>有所增强</t>
  </si>
  <si>
    <t>市民满意度</t>
  </si>
  <si>
    <t>90</t>
  </si>
  <si>
    <t>市民满意度大于等于90%</t>
  </si>
  <si>
    <t>未达90%，按比例扣分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</si>
</sst>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0" fontId="8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quotePrefix="1">
      <alignment horizontal="left" vertical="center" wrapText="1"/>
    </xf>
    <xf numFmtId="0" fontId="8" fillId="0" borderId="2" xfId="0" applyFont="1" applyBorder="1" applyAlignment="1" quotePrefix="1">
      <alignment horizontal="left" vertical="center" wrapText="1"/>
    </xf>
    <xf numFmtId="0" fontId="8" fillId="0" borderId="4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7"/>
      <c r="B4" s="68"/>
      <c r="C4" s="1"/>
      <c r="D4" s="67" t="s">
        <v>1</v>
      </c>
      <c r="E4" s="68" t="s">
        <v>2</v>
      </c>
      <c r="F4" s="68"/>
      <c r="G4" s="68"/>
      <c r="H4" s="68"/>
      <c r="I4" s="1"/>
    </row>
    <row r="5" ht="54.4" customHeight="1" spans="1:9">
      <c r="A5" s="67"/>
      <c r="B5" s="68"/>
      <c r="C5" s="1"/>
      <c r="D5" s="67" t="s">
        <v>3</v>
      </c>
      <c r="E5" s="68" t="s">
        <v>4</v>
      </c>
      <c r="F5" s="68"/>
      <c r="G5" s="68"/>
      <c r="H5" s="6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115" zoomScaleNormal="115" workbookViewId="0">
      <pane ySplit="5" topLeftCell="A30" activePane="bottomLeft" state="frozen"/>
      <selection/>
      <selection pane="bottomLeft" activeCell="E38" sqref="E3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300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42" t="s">
        <v>31</v>
      </c>
      <c r="B3" s="42"/>
      <c r="C3" s="42"/>
      <c r="D3" s="42"/>
      <c r="E3" s="43" t="s">
        <v>301</v>
      </c>
    </row>
    <row r="4" ht="38.85" customHeight="1" spans="1:5">
      <c r="A4" s="4" t="s">
        <v>302</v>
      </c>
      <c r="B4" s="4"/>
      <c r="C4" s="4" t="s">
        <v>303</v>
      </c>
      <c r="D4" s="4"/>
      <c r="E4" s="4"/>
    </row>
    <row r="5" ht="22.9" customHeight="1" spans="1:5">
      <c r="A5" s="4" t="s">
        <v>304</v>
      </c>
      <c r="B5" s="4" t="s">
        <v>160</v>
      </c>
      <c r="C5" s="4" t="s">
        <v>136</v>
      </c>
      <c r="D5" s="4" t="s">
        <v>268</v>
      </c>
      <c r="E5" s="4" t="s">
        <v>269</v>
      </c>
    </row>
    <row r="6" ht="26.45" customHeight="1" spans="1:5">
      <c r="A6" s="12" t="s">
        <v>305</v>
      </c>
      <c r="B6" s="12" t="s">
        <v>247</v>
      </c>
      <c r="C6" s="44">
        <f>D6</f>
        <v>33032091</v>
      </c>
      <c r="D6" s="44">
        <f>SUM(D7:D15)</f>
        <v>33032091</v>
      </c>
      <c r="E6" s="44"/>
    </row>
    <row r="7" ht="26.45" customHeight="1" spans="1:5">
      <c r="A7" s="45" t="s">
        <v>306</v>
      </c>
      <c r="B7" s="45" t="s">
        <v>307</v>
      </c>
      <c r="C7" s="46">
        <v>6725646</v>
      </c>
      <c r="D7" s="46">
        <v>6725646</v>
      </c>
      <c r="E7" s="46"/>
    </row>
    <row r="8" ht="26.45" customHeight="1" spans="1:5">
      <c r="A8" s="45" t="s">
        <v>308</v>
      </c>
      <c r="B8" s="45" t="s">
        <v>309</v>
      </c>
      <c r="C8" s="46">
        <v>7742100</v>
      </c>
      <c r="D8" s="46">
        <v>7742100</v>
      </c>
      <c r="E8" s="46"/>
    </row>
    <row r="9" ht="26.45" customHeight="1" spans="1:5">
      <c r="A9" s="45" t="s">
        <v>310</v>
      </c>
      <c r="B9" s="45" t="s">
        <v>311</v>
      </c>
      <c r="C9" s="46">
        <v>5359699</v>
      </c>
      <c r="D9" s="46">
        <v>5359699</v>
      </c>
      <c r="E9" s="46"/>
    </row>
    <row r="10" ht="26.45" customHeight="1" spans="1:5">
      <c r="A10" s="45" t="s">
        <v>312</v>
      </c>
      <c r="B10" s="45" t="s">
        <v>313</v>
      </c>
      <c r="C10" s="46">
        <f>D10</f>
        <v>6265576</v>
      </c>
      <c r="D10" s="46">
        <f>165576+6100000</f>
        <v>6265576</v>
      </c>
      <c r="E10" s="46"/>
    </row>
    <row r="11" ht="26.45" customHeight="1" spans="1:5">
      <c r="A11" s="45" t="s">
        <v>314</v>
      </c>
      <c r="B11" s="45" t="s">
        <v>315</v>
      </c>
      <c r="C11" s="46">
        <v>2874136</v>
      </c>
      <c r="D11" s="46">
        <v>2874136</v>
      </c>
      <c r="E11" s="46"/>
    </row>
    <row r="12" ht="26.45" customHeight="1" spans="1:5">
      <c r="A12" s="45" t="s">
        <v>316</v>
      </c>
      <c r="B12" s="45" t="s">
        <v>317</v>
      </c>
      <c r="C12" s="46">
        <v>84553</v>
      </c>
      <c r="D12" s="46">
        <v>84553</v>
      </c>
      <c r="E12" s="46"/>
    </row>
    <row r="13" ht="26.45" customHeight="1" spans="1:5">
      <c r="A13" s="45" t="s">
        <v>318</v>
      </c>
      <c r="B13" s="45" t="s">
        <v>319</v>
      </c>
      <c r="C13" s="46">
        <v>1218584</v>
      </c>
      <c r="D13" s="46">
        <v>1218584</v>
      </c>
      <c r="E13" s="46"/>
    </row>
    <row r="14" ht="26.45" customHeight="1" spans="1:5">
      <c r="A14" s="45" t="s">
        <v>320</v>
      </c>
      <c r="B14" s="45" t="s">
        <v>321</v>
      </c>
      <c r="C14" s="46">
        <v>420259</v>
      </c>
      <c r="D14" s="46">
        <v>420259</v>
      </c>
      <c r="E14" s="46"/>
    </row>
    <row r="15" ht="26.45" customHeight="1" spans="1:5">
      <c r="A15" s="45" t="s">
        <v>322</v>
      </c>
      <c r="B15" s="45" t="s">
        <v>323</v>
      </c>
      <c r="C15" s="46">
        <v>2341538</v>
      </c>
      <c r="D15" s="46">
        <v>2341538</v>
      </c>
      <c r="E15" s="46"/>
    </row>
    <row r="16" ht="26.45" customHeight="1" spans="1:5">
      <c r="A16" s="12" t="s">
        <v>324</v>
      </c>
      <c r="B16" s="12" t="s">
        <v>325</v>
      </c>
      <c r="C16" s="44">
        <f>E16</f>
        <v>15059248</v>
      </c>
      <c r="D16" s="44"/>
      <c r="E16" s="44">
        <f>SUM(E17:E31)</f>
        <v>15059248</v>
      </c>
    </row>
    <row r="17" ht="26.45" customHeight="1" spans="1:5">
      <c r="A17" s="45" t="s">
        <v>326</v>
      </c>
      <c r="B17" s="45" t="s">
        <v>327</v>
      </c>
      <c r="C17" s="46">
        <v>80000</v>
      </c>
      <c r="D17" s="46"/>
      <c r="E17" s="46">
        <v>80000</v>
      </c>
    </row>
    <row r="18" ht="26.45" customHeight="1" spans="1:5">
      <c r="A18" s="45" t="s">
        <v>328</v>
      </c>
      <c r="B18" s="45" t="s">
        <v>329</v>
      </c>
      <c r="C18" s="46">
        <v>50000</v>
      </c>
      <c r="D18" s="46"/>
      <c r="E18" s="46">
        <v>50000</v>
      </c>
    </row>
    <row r="19" ht="26.45" customHeight="1" spans="1:5">
      <c r="A19" s="45" t="s">
        <v>330</v>
      </c>
      <c r="B19" s="45" t="s">
        <v>331</v>
      </c>
      <c r="C19" s="46">
        <v>30000</v>
      </c>
      <c r="D19" s="46"/>
      <c r="E19" s="46">
        <v>30000</v>
      </c>
    </row>
    <row r="20" ht="26.45" customHeight="1" spans="1:5">
      <c r="A20" s="45" t="s">
        <v>332</v>
      </c>
      <c r="B20" s="45" t="s">
        <v>333</v>
      </c>
      <c r="C20" s="46">
        <v>464000</v>
      </c>
      <c r="D20" s="46"/>
      <c r="E20" s="46">
        <v>464000</v>
      </c>
    </row>
    <row r="21" ht="26.45" customHeight="1" spans="1:5">
      <c r="A21" s="45" t="s">
        <v>334</v>
      </c>
      <c r="B21" s="45" t="s">
        <v>335</v>
      </c>
      <c r="C21" s="46">
        <v>211888</v>
      </c>
      <c r="D21" s="46"/>
      <c r="E21" s="46">
        <v>211888</v>
      </c>
    </row>
    <row r="22" ht="26.45" customHeight="1" spans="1:5">
      <c r="A22" s="45" t="s">
        <v>336</v>
      </c>
      <c r="B22" s="45" t="s">
        <v>337</v>
      </c>
      <c r="C22" s="46">
        <v>1452360</v>
      </c>
      <c r="D22" s="46"/>
      <c r="E22" s="46">
        <v>1452360</v>
      </c>
    </row>
    <row r="23" ht="26.45" customHeight="1" spans="1:5">
      <c r="A23" s="45" t="s">
        <v>338</v>
      </c>
      <c r="B23" s="45" t="s">
        <v>339</v>
      </c>
      <c r="C23" s="46">
        <v>351000</v>
      </c>
      <c r="D23" s="46"/>
      <c r="E23" s="46">
        <v>351000</v>
      </c>
    </row>
    <row r="24" ht="26.45" customHeight="1" spans="1:5">
      <c r="A24" s="45" t="s">
        <v>340</v>
      </c>
      <c r="B24" s="45" t="s">
        <v>341</v>
      </c>
      <c r="C24" s="46">
        <v>50000</v>
      </c>
      <c r="D24" s="46"/>
      <c r="E24" s="46">
        <v>50000</v>
      </c>
    </row>
    <row r="25" ht="26.45" customHeight="1" spans="1:5">
      <c r="A25" s="45" t="s">
        <v>342</v>
      </c>
      <c r="B25" s="45" t="s">
        <v>343</v>
      </c>
      <c r="C25" s="46">
        <v>540000</v>
      </c>
      <c r="D25" s="46"/>
      <c r="E25" s="46">
        <v>540000</v>
      </c>
    </row>
    <row r="26" ht="26.45" customHeight="1" spans="1:5">
      <c r="A26" s="45" t="s">
        <v>344</v>
      </c>
      <c r="B26" s="45" t="s">
        <v>345</v>
      </c>
      <c r="C26" s="46">
        <v>210000</v>
      </c>
      <c r="D26" s="46"/>
      <c r="E26" s="46">
        <v>210000</v>
      </c>
    </row>
    <row r="27" ht="26.45" customHeight="1" spans="1:5">
      <c r="A27" s="45" t="s">
        <v>346</v>
      </c>
      <c r="B27" s="45" t="s">
        <v>347</v>
      </c>
      <c r="C27" s="46">
        <v>400000</v>
      </c>
      <c r="D27" s="46"/>
      <c r="E27" s="46">
        <v>400000</v>
      </c>
    </row>
    <row r="28" ht="26.45" customHeight="1" spans="1:5">
      <c r="A28" s="45" t="s">
        <v>348</v>
      </c>
      <c r="B28" s="45" t="s">
        <v>349</v>
      </c>
      <c r="C28" s="46">
        <v>500000</v>
      </c>
      <c r="D28" s="46"/>
      <c r="E28" s="46">
        <v>500000</v>
      </c>
    </row>
    <row r="29" ht="26.45" customHeight="1" spans="1:5">
      <c r="A29" s="45" t="s">
        <v>350</v>
      </c>
      <c r="B29" s="45" t="s">
        <v>351</v>
      </c>
      <c r="C29" s="46">
        <v>150000</v>
      </c>
      <c r="D29" s="46"/>
      <c r="E29" s="46">
        <v>150000</v>
      </c>
    </row>
    <row r="30" ht="26.45" customHeight="1" spans="1:5">
      <c r="A30" s="45" t="s">
        <v>352</v>
      </c>
      <c r="B30" s="45" t="s">
        <v>353</v>
      </c>
      <c r="C30" s="46">
        <v>70000</v>
      </c>
      <c r="D30" s="46"/>
      <c r="E30" s="46">
        <v>70000</v>
      </c>
    </row>
    <row r="31" ht="26.45" customHeight="1" spans="1:5">
      <c r="A31" s="45">
        <v>30299</v>
      </c>
      <c r="B31" s="45" t="s">
        <v>354</v>
      </c>
      <c r="C31" s="46">
        <f>E31</f>
        <v>10500000</v>
      </c>
      <c r="D31" s="46"/>
      <c r="E31" s="46">
        <v>10500000</v>
      </c>
    </row>
    <row r="32" ht="26.45" customHeight="1" spans="1:5">
      <c r="A32" s="12" t="s">
        <v>355</v>
      </c>
      <c r="B32" s="12" t="s">
        <v>230</v>
      </c>
      <c r="C32" s="44">
        <f>D32</f>
        <v>3006390</v>
      </c>
      <c r="D32" s="44">
        <f>D33+D34</f>
        <v>3006390</v>
      </c>
      <c r="E32" s="44"/>
    </row>
    <row r="33" ht="26.45" customHeight="1" spans="1:5">
      <c r="A33" s="45" t="s">
        <v>356</v>
      </c>
      <c r="B33" s="45" t="s">
        <v>357</v>
      </c>
      <c r="C33" s="46">
        <v>6390</v>
      </c>
      <c r="D33" s="46">
        <v>6390</v>
      </c>
      <c r="E33" s="46"/>
    </row>
    <row r="34" ht="22.9" customHeight="1" spans="1:5">
      <c r="A34" s="8">
        <v>30399</v>
      </c>
      <c r="B34" s="45" t="s">
        <v>358</v>
      </c>
      <c r="C34" s="46">
        <f>D34</f>
        <v>3000000</v>
      </c>
      <c r="D34" s="46">
        <v>3000000</v>
      </c>
      <c r="E34" s="44"/>
    </row>
    <row r="35" ht="22.9" customHeight="1" spans="1:5">
      <c r="A35" s="18" t="s">
        <v>136</v>
      </c>
      <c r="B35" s="18"/>
      <c r="C35" s="44">
        <f>C32+C16+C6</f>
        <v>51097729</v>
      </c>
      <c r="D35" s="44">
        <f>D32+D16+D6</f>
        <v>36038481</v>
      </c>
      <c r="E35" s="44">
        <f>E32+E16+E6</f>
        <v>15059248</v>
      </c>
    </row>
    <row r="36" ht="16.35" customHeight="1" spans="1:5">
      <c r="A36" s="7" t="s">
        <v>299</v>
      </c>
      <c r="B36" s="7"/>
      <c r="C36" s="7"/>
      <c r="D36" s="7"/>
      <c r="E36" s="7"/>
    </row>
  </sheetData>
  <mergeCells count="6">
    <mergeCell ref="A2:E2"/>
    <mergeCell ref="A3:D3"/>
    <mergeCell ref="A4:B4"/>
    <mergeCell ref="C4:E4"/>
    <mergeCell ref="A35:B35"/>
    <mergeCell ref="A36:B3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15" zoomScaleNormal="115" workbookViewId="0">
      <selection activeCell="I10" sqref="I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11.6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359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360</v>
      </c>
      <c r="I5" s="4" t="s">
        <v>361</v>
      </c>
      <c r="J5" s="4" t="s">
        <v>362</v>
      </c>
      <c r="K5" s="4" t="s">
        <v>363</v>
      </c>
      <c r="L5" s="4" t="s">
        <v>136</v>
      </c>
      <c r="M5" s="4" t="s">
        <v>247</v>
      </c>
      <c r="N5" s="4" t="s">
        <v>364</v>
      </c>
    </row>
    <row r="6" ht="22.9" customHeight="1" spans="1:14">
      <c r="A6" s="14"/>
      <c r="B6" s="14"/>
      <c r="C6" s="14"/>
      <c r="D6" s="14"/>
      <c r="E6" s="14" t="s">
        <v>136</v>
      </c>
      <c r="F6" s="40">
        <f>G6</f>
        <v>33032091</v>
      </c>
      <c r="G6" s="40">
        <f>H6+I6+J6+K6</f>
        <v>33032091</v>
      </c>
      <c r="H6" s="40">
        <v>19827445</v>
      </c>
      <c r="I6" s="40">
        <v>4597532</v>
      </c>
      <c r="J6" s="40">
        <v>2341538</v>
      </c>
      <c r="K6" s="40">
        <f>K7</f>
        <v>6265576</v>
      </c>
      <c r="L6" s="40"/>
      <c r="M6" s="40"/>
      <c r="N6" s="40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40">
        <f>G7</f>
        <v>33032091</v>
      </c>
      <c r="G7" s="40">
        <f>H7+I7+J7+K7</f>
        <v>33032091</v>
      </c>
      <c r="H7" s="40">
        <v>19827445</v>
      </c>
      <c r="I7" s="40">
        <v>4597532</v>
      </c>
      <c r="J7" s="40">
        <v>2341538</v>
      </c>
      <c r="K7" s="40">
        <f>K8</f>
        <v>6265576</v>
      </c>
      <c r="L7" s="40"/>
      <c r="M7" s="40"/>
      <c r="N7" s="40"/>
    </row>
    <row r="8" ht="22.9" customHeight="1" spans="1:14">
      <c r="A8" s="14"/>
      <c r="B8" s="14"/>
      <c r="C8" s="14"/>
      <c r="D8" s="32" t="s">
        <v>155</v>
      </c>
      <c r="E8" s="32" t="s">
        <v>156</v>
      </c>
      <c r="F8" s="40">
        <f>G8</f>
        <v>33032091</v>
      </c>
      <c r="G8" s="40">
        <f>H8+I8+J8+K8</f>
        <v>33032091</v>
      </c>
      <c r="H8" s="40">
        <v>19827445</v>
      </c>
      <c r="I8" s="40">
        <v>4597532</v>
      </c>
      <c r="J8" s="40">
        <v>2341538</v>
      </c>
      <c r="K8" s="40">
        <f>K9+K10</f>
        <v>6265576</v>
      </c>
      <c r="L8" s="40"/>
      <c r="M8" s="40"/>
      <c r="N8" s="40"/>
    </row>
    <row r="9" ht="22.9" customHeight="1" spans="1:14">
      <c r="A9" s="36" t="s">
        <v>170</v>
      </c>
      <c r="B9" s="36" t="s">
        <v>173</v>
      </c>
      <c r="C9" s="36" t="s">
        <v>176</v>
      </c>
      <c r="D9" s="33" t="s">
        <v>236</v>
      </c>
      <c r="E9" s="5" t="s">
        <v>237</v>
      </c>
      <c r="F9" s="34">
        <f>G9</f>
        <v>25927445</v>
      </c>
      <c r="G9" s="34">
        <f>H9+I9+J9+K9</f>
        <v>25927445</v>
      </c>
      <c r="H9" s="34">
        <v>19827445</v>
      </c>
      <c r="I9" s="34"/>
      <c r="J9" s="34"/>
      <c r="K9" s="34">
        <v>6100000</v>
      </c>
      <c r="L9" s="6"/>
      <c r="M9" s="34"/>
      <c r="N9" s="34"/>
    </row>
    <row r="10" ht="22.9" customHeight="1" spans="1:14">
      <c r="A10" s="36" t="s">
        <v>179</v>
      </c>
      <c r="B10" s="36" t="s">
        <v>176</v>
      </c>
      <c r="C10" s="36" t="s">
        <v>176</v>
      </c>
      <c r="D10" s="33" t="s">
        <v>236</v>
      </c>
      <c r="E10" s="5" t="s">
        <v>237</v>
      </c>
      <c r="F10" s="6">
        <v>165576</v>
      </c>
      <c r="G10" s="6">
        <v>165576</v>
      </c>
      <c r="H10" s="34"/>
      <c r="I10" s="34"/>
      <c r="J10" s="34"/>
      <c r="K10" s="34">
        <v>165576</v>
      </c>
      <c r="L10" s="6"/>
      <c r="M10" s="34"/>
      <c r="N10" s="34"/>
    </row>
    <row r="11" ht="22.9" customHeight="1" spans="1:14">
      <c r="A11" s="36" t="s">
        <v>179</v>
      </c>
      <c r="B11" s="36" t="s">
        <v>185</v>
      </c>
      <c r="C11" s="36" t="s">
        <v>185</v>
      </c>
      <c r="D11" s="33" t="s">
        <v>236</v>
      </c>
      <c r="E11" s="5" t="s">
        <v>238</v>
      </c>
      <c r="F11" s="6">
        <v>2874136</v>
      </c>
      <c r="G11" s="6">
        <v>2874136</v>
      </c>
      <c r="H11" s="34"/>
      <c r="I11" s="34">
        <v>2874136</v>
      </c>
      <c r="J11" s="34"/>
      <c r="K11" s="34"/>
      <c r="L11" s="6"/>
      <c r="M11" s="34"/>
      <c r="N11" s="34"/>
    </row>
    <row r="12" ht="22.9" customHeight="1" spans="1:14">
      <c r="A12" s="36" t="s">
        <v>179</v>
      </c>
      <c r="B12" s="36" t="s">
        <v>190</v>
      </c>
      <c r="C12" s="36" t="s">
        <v>176</v>
      </c>
      <c r="D12" s="33" t="s">
        <v>236</v>
      </c>
      <c r="E12" s="5" t="s">
        <v>239</v>
      </c>
      <c r="F12" s="6">
        <v>413</v>
      </c>
      <c r="G12" s="6">
        <v>413</v>
      </c>
      <c r="H12" s="34"/>
      <c r="I12" s="34">
        <v>413</v>
      </c>
      <c r="J12" s="34"/>
      <c r="K12" s="34"/>
      <c r="L12" s="6"/>
      <c r="M12" s="34"/>
      <c r="N12" s="34"/>
    </row>
    <row r="13" ht="22.9" customHeight="1" spans="1:14">
      <c r="A13" s="36" t="s">
        <v>179</v>
      </c>
      <c r="B13" s="36" t="s">
        <v>190</v>
      </c>
      <c r="C13" s="36" t="s">
        <v>173</v>
      </c>
      <c r="D13" s="33" t="s">
        <v>236</v>
      </c>
      <c r="E13" s="5" t="s">
        <v>240</v>
      </c>
      <c r="F13" s="6">
        <v>67310</v>
      </c>
      <c r="G13" s="6">
        <v>67310</v>
      </c>
      <c r="H13" s="34"/>
      <c r="I13" s="34">
        <v>67310</v>
      </c>
      <c r="J13" s="34"/>
      <c r="K13" s="34"/>
      <c r="L13" s="6"/>
      <c r="M13" s="34"/>
      <c r="N13" s="34"/>
    </row>
    <row r="14" ht="22.9" customHeight="1" spans="1:14">
      <c r="A14" s="36" t="s">
        <v>197</v>
      </c>
      <c r="B14" s="36" t="s">
        <v>200</v>
      </c>
      <c r="C14" s="36" t="s">
        <v>176</v>
      </c>
      <c r="D14" s="33" t="s">
        <v>236</v>
      </c>
      <c r="E14" s="5" t="s">
        <v>241</v>
      </c>
      <c r="F14" s="6">
        <v>1218584</v>
      </c>
      <c r="G14" s="6">
        <v>1218584</v>
      </c>
      <c r="H14" s="34"/>
      <c r="I14" s="34">
        <v>1218584</v>
      </c>
      <c r="J14" s="34"/>
      <c r="K14" s="34"/>
      <c r="L14" s="6"/>
      <c r="M14" s="34"/>
      <c r="N14" s="34"/>
    </row>
    <row r="15" ht="22.9" customHeight="1" spans="1:14">
      <c r="A15" s="36" t="s">
        <v>197</v>
      </c>
      <c r="B15" s="36" t="s">
        <v>200</v>
      </c>
      <c r="C15" s="36" t="s">
        <v>205</v>
      </c>
      <c r="D15" s="33" t="s">
        <v>236</v>
      </c>
      <c r="E15" s="5" t="s">
        <v>242</v>
      </c>
      <c r="F15" s="6">
        <v>420259</v>
      </c>
      <c r="G15" s="6">
        <v>420259</v>
      </c>
      <c r="H15" s="34"/>
      <c r="I15" s="34">
        <v>420259</v>
      </c>
      <c r="J15" s="34"/>
      <c r="K15" s="34"/>
      <c r="L15" s="6"/>
      <c r="M15" s="34"/>
      <c r="N15" s="34"/>
    </row>
    <row r="16" ht="22.9" customHeight="1" spans="1:14">
      <c r="A16" s="36" t="s">
        <v>197</v>
      </c>
      <c r="B16" s="36" t="s">
        <v>200</v>
      </c>
      <c r="C16" s="36" t="s">
        <v>208</v>
      </c>
      <c r="D16" s="33" t="s">
        <v>236</v>
      </c>
      <c r="E16" s="5" t="s">
        <v>243</v>
      </c>
      <c r="F16" s="6">
        <v>16830</v>
      </c>
      <c r="G16" s="6">
        <v>16830</v>
      </c>
      <c r="H16" s="34"/>
      <c r="I16" s="34">
        <v>16830</v>
      </c>
      <c r="J16" s="34"/>
      <c r="K16" s="34"/>
      <c r="L16" s="6"/>
      <c r="M16" s="34"/>
      <c r="N16" s="34"/>
    </row>
    <row r="17" ht="22.9" customHeight="1" spans="1:14">
      <c r="A17" s="36" t="s">
        <v>211</v>
      </c>
      <c r="B17" s="36" t="s">
        <v>173</v>
      </c>
      <c r="C17" s="36" t="s">
        <v>176</v>
      </c>
      <c r="D17" s="33" t="s">
        <v>236</v>
      </c>
      <c r="E17" s="5" t="s">
        <v>244</v>
      </c>
      <c r="F17" s="6">
        <v>2341538</v>
      </c>
      <c r="G17" s="6">
        <v>2341538</v>
      </c>
      <c r="H17" s="34"/>
      <c r="I17" s="34"/>
      <c r="J17" s="34">
        <v>2341538</v>
      </c>
      <c r="K17" s="34"/>
      <c r="L17" s="6"/>
      <c r="M17" s="34"/>
      <c r="N17" s="34"/>
    </row>
    <row r="18" ht="16.35" customHeight="1" spans="1:5">
      <c r="A18" s="7" t="s">
        <v>299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zoomScale="115" zoomScaleNormal="115" topLeftCell="E1" workbookViewId="0">
      <selection activeCell="K13" sqref="K13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6.625" customWidth="1"/>
    <col min="7" max="8" width="9.35" customWidth="1"/>
    <col min="9" max="9" width="9.66666666666667" customWidth="1"/>
    <col min="10" max="10" width="10" customWidth="1"/>
    <col min="11" max="11" width="7.75" customWidth="1"/>
    <col min="12" max="12" width="11.5166666666667" customWidth="1"/>
    <col min="13" max="13" width="13.2583333333333" customWidth="1"/>
    <col min="14" max="14" width="7.75" customWidth="1"/>
    <col min="15" max="15" width="11.3083333333333" customWidth="1"/>
    <col min="16" max="16" width="10.1083333333333" customWidth="1"/>
    <col min="17" max="17" width="7.75" customWidth="1"/>
    <col min="18" max="18" width="10.1083333333333" customWidth="1"/>
    <col min="19" max="19" width="9.55833333333333" customWidth="1"/>
    <col min="20" max="21" width="7.75" customWidth="1"/>
    <col min="22" max="22" width="11.3" customWidth="1"/>
    <col min="23" max="23" width="9.75" customWidth="1"/>
  </cols>
  <sheetData>
    <row r="1" ht="16.35" customHeight="1" spans="1:22">
      <c r="A1" s="1"/>
      <c r="U1" s="16" t="s">
        <v>365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366</v>
      </c>
      <c r="H4" s="4"/>
      <c r="I4" s="4"/>
      <c r="J4" s="4"/>
      <c r="K4" s="4"/>
      <c r="L4" s="4" t="s">
        <v>367</v>
      </c>
      <c r="M4" s="4"/>
      <c r="N4" s="4"/>
      <c r="O4" s="4"/>
      <c r="P4" s="4"/>
      <c r="Q4" s="4"/>
      <c r="R4" s="4" t="s">
        <v>362</v>
      </c>
      <c r="S4" s="4" t="s">
        <v>368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369</v>
      </c>
      <c r="I5" s="4" t="s">
        <v>370</v>
      </c>
      <c r="J5" s="4" t="s">
        <v>371</v>
      </c>
      <c r="K5" s="4" t="s">
        <v>372</v>
      </c>
      <c r="L5" s="4" t="s">
        <v>136</v>
      </c>
      <c r="M5" s="4" t="s">
        <v>373</v>
      </c>
      <c r="N5" s="4" t="s">
        <v>374</v>
      </c>
      <c r="O5" s="4" t="s">
        <v>375</v>
      </c>
      <c r="P5" s="4" t="s">
        <v>376</v>
      </c>
      <c r="Q5" s="4" t="s">
        <v>377</v>
      </c>
      <c r="R5" s="4"/>
      <c r="S5" s="4" t="s">
        <v>136</v>
      </c>
      <c r="T5" s="4" t="s">
        <v>378</v>
      </c>
      <c r="U5" s="4" t="s">
        <v>379</v>
      </c>
      <c r="V5" s="4" t="s">
        <v>363</v>
      </c>
    </row>
    <row r="6" ht="22.9" customHeight="1" spans="1:22">
      <c r="A6" s="14"/>
      <c r="B6" s="14"/>
      <c r="C6" s="14"/>
      <c r="D6" s="14"/>
      <c r="E6" s="14" t="s">
        <v>136</v>
      </c>
      <c r="F6" s="13">
        <f>G6+L6+R6+S6</f>
        <v>33032091</v>
      </c>
      <c r="G6" s="13">
        <v>19827445</v>
      </c>
      <c r="H6" s="13">
        <v>7742100</v>
      </c>
      <c r="I6" s="13">
        <v>6725646</v>
      </c>
      <c r="J6" s="13">
        <v>5359699</v>
      </c>
      <c r="K6" s="13"/>
      <c r="L6" s="13">
        <v>4597532</v>
      </c>
      <c r="M6" s="13">
        <v>2874136</v>
      </c>
      <c r="N6" s="13"/>
      <c r="O6" s="13">
        <v>1218584</v>
      </c>
      <c r="P6" s="13">
        <v>420259</v>
      </c>
      <c r="Q6" s="13">
        <v>84553</v>
      </c>
      <c r="R6" s="13">
        <v>2341538</v>
      </c>
      <c r="S6" s="13">
        <f>V6</f>
        <v>6265576</v>
      </c>
      <c r="T6" s="13"/>
      <c r="U6" s="13"/>
      <c r="V6" s="13">
        <f>V7</f>
        <v>6265576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f>G7+L7+R7+S7</f>
        <v>33032091</v>
      </c>
      <c r="G7" s="13">
        <v>19827445</v>
      </c>
      <c r="H7" s="13">
        <v>7742100</v>
      </c>
      <c r="I7" s="13">
        <v>6725646</v>
      </c>
      <c r="J7" s="13">
        <v>5359699</v>
      </c>
      <c r="K7" s="13"/>
      <c r="L7" s="13">
        <v>4597532</v>
      </c>
      <c r="M7" s="13">
        <v>2874136</v>
      </c>
      <c r="N7" s="13"/>
      <c r="O7" s="13">
        <v>1218584</v>
      </c>
      <c r="P7" s="13">
        <v>420259</v>
      </c>
      <c r="Q7" s="13">
        <v>84553</v>
      </c>
      <c r="R7" s="13">
        <v>2341538</v>
      </c>
      <c r="S7" s="13">
        <f>V7</f>
        <v>6265576</v>
      </c>
      <c r="T7" s="13"/>
      <c r="U7" s="13"/>
      <c r="V7" s="13">
        <f>V8</f>
        <v>6265576</v>
      </c>
    </row>
    <row r="8" ht="22.9" customHeight="1" spans="1:22">
      <c r="A8" s="14"/>
      <c r="B8" s="14"/>
      <c r="C8" s="14"/>
      <c r="D8" s="32" t="s">
        <v>155</v>
      </c>
      <c r="E8" s="32" t="s">
        <v>156</v>
      </c>
      <c r="F8" s="13">
        <f>G8+L8+R8+S8</f>
        <v>33032091</v>
      </c>
      <c r="G8" s="13">
        <v>19827445</v>
      </c>
      <c r="H8" s="13">
        <v>7742100</v>
      </c>
      <c r="I8" s="13">
        <v>6725646</v>
      </c>
      <c r="J8" s="13">
        <v>5359699</v>
      </c>
      <c r="K8" s="13"/>
      <c r="L8" s="13">
        <v>4597532</v>
      </c>
      <c r="M8" s="13">
        <v>2874136</v>
      </c>
      <c r="N8" s="13"/>
      <c r="O8" s="13">
        <v>1218584</v>
      </c>
      <c r="P8" s="13">
        <v>420259</v>
      </c>
      <c r="Q8" s="13">
        <v>84553</v>
      </c>
      <c r="R8" s="13">
        <v>2341538</v>
      </c>
      <c r="S8" s="13">
        <f>V8</f>
        <v>6265576</v>
      </c>
      <c r="T8" s="13"/>
      <c r="U8" s="13"/>
      <c r="V8" s="13">
        <f>V9+V10</f>
        <v>6265576</v>
      </c>
    </row>
    <row r="9" ht="22.9" customHeight="1" spans="1:22">
      <c r="A9" s="36" t="s">
        <v>170</v>
      </c>
      <c r="B9" s="36" t="s">
        <v>173</v>
      </c>
      <c r="C9" s="36" t="s">
        <v>176</v>
      </c>
      <c r="D9" s="33" t="s">
        <v>236</v>
      </c>
      <c r="E9" s="5" t="s">
        <v>237</v>
      </c>
      <c r="F9" s="6">
        <f>G9+L9+R9+S9</f>
        <v>25927445</v>
      </c>
      <c r="G9" s="34">
        <v>19827445</v>
      </c>
      <c r="H9" s="34">
        <v>7742100</v>
      </c>
      <c r="I9" s="34">
        <v>6725646</v>
      </c>
      <c r="J9" s="34">
        <v>5359699</v>
      </c>
      <c r="K9" s="34"/>
      <c r="L9" s="6"/>
      <c r="M9" s="34"/>
      <c r="N9" s="34"/>
      <c r="O9" s="34"/>
      <c r="P9" s="34"/>
      <c r="Q9" s="34"/>
      <c r="R9" s="34"/>
      <c r="S9" s="6">
        <f>V9</f>
        <v>6100000</v>
      </c>
      <c r="T9" s="34"/>
      <c r="U9" s="34"/>
      <c r="V9" s="34">
        <v>6100000</v>
      </c>
    </row>
    <row r="10" ht="22.9" customHeight="1" spans="1:22">
      <c r="A10" s="36" t="s">
        <v>179</v>
      </c>
      <c r="B10" s="36" t="s">
        <v>176</v>
      </c>
      <c r="C10" s="36" t="s">
        <v>176</v>
      </c>
      <c r="D10" s="33" t="s">
        <v>236</v>
      </c>
      <c r="E10" s="5" t="s">
        <v>237</v>
      </c>
      <c r="F10" s="6">
        <v>165576</v>
      </c>
      <c r="G10" s="34"/>
      <c r="H10" s="34"/>
      <c r="I10" s="34"/>
      <c r="J10" s="34"/>
      <c r="K10" s="34"/>
      <c r="L10" s="6"/>
      <c r="M10" s="34"/>
      <c r="N10" s="34"/>
      <c r="O10" s="34"/>
      <c r="P10" s="34"/>
      <c r="Q10" s="34"/>
      <c r="R10" s="34"/>
      <c r="S10" s="6">
        <f>V10</f>
        <v>165576</v>
      </c>
      <c r="T10" s="34"/>
      <c r="U10" s="34"/>
      <c r="V10" s="34">
        <v>165576</v>
      </c>
    </row>
    <row r="11" ht="22.9" customHeight="1" spans="1:22">
      <c r="A11" s="36" t="s">
        <v>179</v>
      </c>
      <c r="B11" s="36" t="s">
        <v>185</v>
      </c>
      <c r="C11" s="36" t="s">
        <v>185</v>
      </c>
      <c r="D11" s="33" t="s">
        <v>236</v>
      </c>
      <c r="E11" s="5" t="s">
        <v>238</v>
      </c>
      <c r="F11" s="6">
        <v>2874136</v>
      </c>
      <c r="G11" s="34"/>
      <c r="H11" s="34"/>
      <c r="I11" s="34"/>
      <c r="J11" s="34"/>
      <c r="K11" s="34"/>
      <c r="L11" s="6">
        <v>2874136</v>
      </c>
      <c r="M11" s="34">
        <v>2874136</v>
      </c>
      <c r="N11" s="34"/>
      <c r="O11" s="34"/>
      <c r="P11" s="34"/>
      <c r="Q11" s="34"/>
      <c r="R11" s="34"/>
      <c r="S11" s="6"/>
      <c r="T11" s="34"/>
      <c r="U11" s="34"/>
      <c r="V11" s="34"/>
    </row>
    <row r="12" ht="22.9" customHeight="1" spans="1:22">
      <c r="A12" s="36" t="s">
        <v>179</v>
      </c>
      <c r="B12" s="36" t="s">
        <v>190</v>
      </c>
      <c r="C12" s="36" t="s">
        <v>176</v>
      </c>
      <c r="D12" s="33" t="s">
        <v>236</v>
      </c>
      <c r="E12" s="5" t="s">
        <v>239</v>
      </c>
      <c r="F12" s="6">
        <v>413</v>
      </c>
      <c r="G12" s="34"/>
      <c r="H12" s="34"/>
      <c r="I12" s="34"/>
      <c r="J12" s="34"/>
      <c r="K12" s="34"/>
      <c r="L12" s="6">
        <v>413</v>
      </c>
      <c r="M12" s="34"/>
      <c r="N12" s="34"/>
      <c r="O12" s="34"/>
      <c r="P12" s="34"/>
      <c r="Q12" s="34">
        <v>413</v>
      </c>
      <c r="R12" s="34"/>
      <c r="S12" s="6"/>
      <c r="T12" s="34"/>
      <c r="U12" s="34"/>
      <c r="V12" s="34"/>
    </row>
    <row r="13" ht="22.9" customHeight="1" spans="1:22">
      <c r="A13" s="36" t="s">
        <v>179</v>
      </c>
      <c r="B13" s="36" t="s">
        <v>190</v>
      </c>
      <c r="C13" s="36" t="s">
        <v>173</v>
      </c>
      <c r="D13" s="33" t="s">
        <v>236</v>
      </c>
      <c r="E13" s="5" t="s">
        <v>240</v>
      </c>
      <c r="F13" s="6">
        <v>67310</v>
      </c>
      <c r="G13" s="34"/>
      <c r="H13" s="34"/>
      <c r="I13" s="34"/>
      <c r="J13" s="34"/>
      <c r="K13" s="34"/>
      <c r="L13" s="6">
        <v>67310</v>
      </c>
      <c r="M13" s="34"/>
      <c r="N13" s="34"/>
      <c r="O13" s="34"/>
      <c r="P13" s="34"/>
      <c r="Q13" s="34">
        <v>67310</v>
      </c>
      <c r="R13" s="34"/>
      <c r="S13" s="6"/>
      <c r="T13" s="34"/>
      <c r="U13" s="34"/>
      <c r="V13" s="34"/>
    </row>
    <row r="14" ht="22.9" customHeight="1" spans="1:22">
      <c r="A14" s="36" t="s">
        <v>197</v>
      </c>
      <c r="B14" s="36" t="s">
        <v>200</v>
      </c>
      <c r="C14" s="36" t="s">
        <v>176</v>
      </c>
      <c r="D14" s="33" t="s">
        <v>236</v>
      </c>
      <c r="E14" s="5" t="s">
        <v>241</v>
      </c>
      <c r="F14" s="6">
        <v>1218584</v>
      </c>
      <c r="G14" s="34"/>
      <c r="H14" s="34"/>
      <c r="I14" s="34"/>
      <c r="J14" s="34"/>
      <c r="K14" s="34"/>
      <c r="L14" s="6">
        <v>1218584</v>
      </c>
      <c r="M14" s="34"/>
      <c r="N14" s="34"/>
      <c r="O14" s="34">
        <v>1218584</v>
      </c>
      <c r="P14" s="34"/>
      <c r="Q14" s="34"/>
      <c r="R14" s="34"/>
      <c r="S14" s="6"/>
      <c r="T14" s="34"/>
      <c r="U14" s="34"/>
      <c r="V14" s="34"/>
    </row>
    <row r="15" ht="22.9" customHeight="1" spans="1:22">
      <c r="A15" s="36" t="s">
        <v>197</v>
      </c>
      <c r="B15" s="36" t="s">
        <v>200</v>
      </c>
      <c r="C15" s="36" t="s">
        <v>205</v>
      </c>
      <c r="D15" s="33" t="s">
        <v>236</v>
      </c>
      <c r="E15" s="5" t="s">
        <v>242</v>
      </c>
      <c r="F15" s="6">
        <v>420259</v>
      </c>
      <c r="G15" s="34"/>
      <c r="H15" s="34"/>
      <c r="I15" s="34"/>
      <c r="J15" s="34"/>
      <c r="K15" s="34"/>
      <c r="L15" s="6">
        <v>420259</v>
      </c>
      <c r="M15" s="34"/>
      <c r="N15" s="34"/>
      <c r="O15" s="34"/>
      <c r="P15" s="34">
        <v>420259</v>
      </c>
      <c r="Q15" s="34"/>
      <c r="R15" s="34"/>
      <c r="S15" s="6"/>
      <c r="T15" s="34"/>
      <c r="U15" s="34"/>
      <c r="V15" s="34"/>
    </row>
    <row r="16" ht="22.9" customHeight="1" spans="1:22">
      <c r="A16" s="36" t="s">
        <v>197</v>
      </c>
      <c r="B16" s="36" t="s">
        <v>200</v>
      </c>
      <c r="C16" s="36" t="s">
        <v>208</v>
      </c>
      <c r="D16" s="33" t="s">
        <v>236</v>
      </c>
      <c r="E16" s="5" t="s">
        <v>243</v>
      </c>
      <c r="F16" s="6">
        <v>16830</v>
      </c>
      <c r="G16" s="34"/>
      <c r="H16" s="34"/>
      <c r="I16" s="34"/>
      <c r="J16" s="34"/>
      <c r="K16" s="34"/>
      <c r="L16" s="6">
        <v>16830</v>
      </c>
      <c r="M16" s="34"/>
      <c r="N16" s="34"/>
      <c r="O16" s="34"/>
      <c r="P16" s="34"/>
      <c r="Q16" s="34">
        <v>16830</v>
      </c>
      <c r="R16" s="34"/>
      <c r="S16" s="6"/>
      <c r="T16" s="34"/>
      <c r="U16" s="34"/>
      <c r="V16" s="34"/>
    </row>
    <row r="17" ht="22.9" customHeight="1" spans="1:22">
      <c r="A17" s="36" t="s">
        <v>211</v>
      </c>
      <c r="B17" s="36" t="s">
        <v>173</v>
      </c>
      <c r="C17" s="36" t="s">
        <v>176</v>
      </c>
      <c r="D17" s="33" t="s">
        <v>236</v>
      </c>
      <c r="E17" s="5" t="s">
        <v>244</v>
      </c>
      <c r="F17" s="6">
        <v>2341538</v>
      </c>
      <c r="G17" s="34"/>
      <c r="H17" s="34"/>
      <c r="I17" s="34"/>
      <c r="J17" s="34"/>
      <c r="K17" s="34"/>
      <c r="L17" s="6"/>
      <c r="M17" s="34"/>
      <c r="N17" s="34"/>
      <c r="O17" s="34"/>
      <c r="P17" s="34"/>
      <c r="Q17" s="34"/>
      <c r="R17" s="34">
        <v>2341538</v>
      </c>
      <c r="S17" s="6"/>
      <c r="T17" s="34"/>
      <c r="U17" s="34"/>
      <c r="V17" s="34"/>
    </row>
    <row r="18" ht="16.35" customHeight="1" spans="1:6">
      <c r="A18" s="7" t="s">
        <v>299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15" zoomScaleNormal="115" workbookViewId="0">
      <selection activeCell="E9" sqref="E9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8.2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380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358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f>F7</f>
        <v>3006390</v>
      </c>
      <c r="G6" s="13">
        <v>6390</v>
      </c>
      <c r="H6" s="13"/>
      <c r="I6" s="13"/>
      <c r="J6" s="13"/>
      <c r="K6" s="13">
        <f>K7</f>
        <v>3000000</v>
      </c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f>F8</f>
        <v>3006390</v>
      </c>
      <c r="G7" s="13">
        <v>6390</v>
      </c>
      <c r="H7" s="13"/>
      <c r="I7" s="13"/>
      <c r="J7" s="13"/>
      <c r="K7" s="13">
        <f>K8</f>
        <v>3000000</v>
      </c>
    </row>
    <row r="8" ht="22.9" customHeight="1" spans="1:11">
      <c r="A8" s="14"/>
      <c r="B8" s="14"/>
      <c r="C8" s="14"/>
      <c r="D8" s="32" t="s">
        <v>155</v>
      </c>
      <c r="E8" s="32" t="s">
        <v>156</v>
      </c>
      <c r="F8" s="13">
        <f>F9+F10</f>
        <v>3006390</v>
      </c>
      <c r="G8" s="13">
        <v>6390</v>
      </c>
      <c r="H8" s="13"/>
      <c r="I8" s="13"/>
      <c r="J8" s="13"/>
      <c r="K8" s="13">
        <f>K9</f>
        <v>3000000</v>
      </c>
    </row>
    <row r="9" ht="22.9" customHeight="1" spans="1:11">
      <c r="A9" s="5">
        <v>204</v>
      </c>
      <c r="B9" s="41" t="s">
        <v>173</v>
      </c>
      <c r="C9" s="41" t="s">
        <v>176</v>
      </c>
      <c r="D9" s="33" t="s">
        <v>155</v>
      </c>
      <c r="E9" s="33" t="s">
        <v>386</v>
      </c>
      <c r="F9" s="13">
        <f>K9</f>
        <v>3000000</v>
      </c>
      <c r="G9" s="13"/>
      <c r="H9" s="13"/>
      <c r="I9" s="13"/>
      <c r="J9" s="13"/>
      <c r="K9" s="6">
        <v>3000000</v>
      </c>
    </row>
    <row r="10" ht="22.9" customHeight="1" spans="1:11">
      <c r="A10" s="36" t="s">
        <v>197</v>
      </c>
      <c r="B10" s="36" t="s">
        <v>200</v>
      </c>
      <c r="C10" s="36" t="s">
        <v>208</v>
      </c>
      <c r="D10" s="33" t="s">
        <v>236</v>
      </c>
      <c r="E10" s="5" t="s">
        <v>243</v>
      </c>
      <c r="F10" s="6">
        <v>6390</v>
      </c>
      <c r="G10" s="34">
        <v>6390</v>
      </c>
      <c r="H10" s="34"/>
      <c r="I10" s="34"/>
      <c r="J10" s="34"/>
      <c r="K10" s="34"/>
    </row>
    <row r="11" ht="16.35" customHeight="1" spans="1:5">
      <c r="A11" s="7"/>
      <c r="B11" s="7"/>
      <c r="C11" s="7"/>
      <c r="D11" s="7"/>
      <c r="E11" s="7"/>
    </row>
    <row r="12" ht="16.35" customHeight="1" spans="1:5">
      <c r="A12" s="7" t="s">
        <v>299</v>
      </c>
      <c r="B12" s="7"/>
      <c r="C12" s="7"/>
      <c r="D12" s="7"/>
      <c r="E12" s="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15" zoomScaleNormal="115" workbookViewId="0">
      <selection activeCell="H9" sqref="H9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6" width="13.5" customWidth="1"/>
    <col min="7" max="17" width="7.75" customWidth="1"/>
    <col min="18" max="18" width="13.5" customWidth="1"/>
    <col min="19" max="19" width="9.75" customWidth="1"/>
  </cols>
  <sheetData>
    <row r="1" ht="16.35" customHeight="1" spans="1:18">
      <c r="A1" s="1"/>
      <c r="Q1" s="16" t="s">
        <v>387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381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  <c r="L4" s="4" t="s">
        <v>393</v>
      </c>
      <c r="M4" s="4" t="s">
        <v>394</v>
      </c>
      <c r="N4" s="4" t="s">
        <v>383</v>
      </c>
      <c r="O4" s="4" t="s">
        <v>395</v>
      </c>
      <c r="P4" s="4" t="s">
        <v>396</v>
      </c>
      <c r="Q4" s="4" t="s">
        <v>384</v>
      </c>
      <c r="R4" s="4" t="s">
        <v>358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f>M6+R6</f>
        <v>3006390</v>
      </c>
      <c r="G6" s="13"/>
      <c r="H6" s="13"/>
      <c r="I6" s="13"/>
      <c r="J6" s="13"/>
      <c r="K6" s="13"/>
      <c r="L6" s="13"/>
      <c r="M6" s="13">
        <v>6390</v>
      </c>
      <c r="N6" s="13"/>
      <c r="O6" s="13"/>
      <c r="P6" s="13"/>
      <c r="Q6" s="13"/>
      <c r="R6" s="13">
        <f>R7</f>
        <v>3000000</v>
      </c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f>M7+R7</f>
        <v>3006390</v>
      </c>
      <c r="G7" s="13"/>
      <c r="H7" s="13"/>
      <c r="I7" s="13"/>
      <c r="J7" s="13"/>
      <c r="K7" s="13"/>
      <c r="L7" s="13"/>
      <c r="M7" s="13">
        <v>6390</v>
      </c>
      <c r="N7" s="13"/>
      <c r="O7" s="13"/>
      <c r="P7" s="13"/>
      <c r="Q7" s="13"/>
      <c r="R7" s="13">
        <f>R8</f>
        <v>3000000</v>
      </c>
    </row>
    <row r="8" ht="22.9" customHeight="1" spans="1:18">
      <c r="A8" s="14"/>
      <c r="B8" s="14"/>
      <c r="C8" s="14"/>
      <c r="D8" s="32" t="s">
        <v>155</v>
      </c>
      <c r="E8" s="32" t="s">
        <v>156</v>
      </c>
      <c r="F8" s="13">
        <f>M8+R8</f>
        <v>3006390</v>
      </c>
      <c r="G8" s="13"/>
      <c r="H8" s="13"/>
      <c r="I8" s="13"/>
      <c r="J8" s="13"/>
      <c r="K8" s="13"/>
      <c r="L8" s="13"/>
      <c r="M8" s="13">
        <v>6390</v>
      </c>
      <c r="N8" s="13"/>
      <c r="O8" s="13"/>
      <c r="P8" s="13"/>
      <c r="Q8" s="13"/>
      <c r="R8" s="13">
        <f>R9</f>
        <v>3000000</v>
      </c>
    </row>
    <row r="9" ht="22.9" customHeight="1" spans="1:18">
      <c r="A9" s="5">
        <v>204</v>
      </c>
      <c r="B9" s="41" t="s">
        <v>173</v>
      </c>
      <c r="C9" s="41" t="s">
        <v>176</v>
      </c>
      <c r="D9" s="33" t="s">
        <v>155</v>
      </c>
      <c r="E9" s="33" t="s">
        <v>386</v>
      </c>
      <c r="F9" s="13">
        <f>M9+R9</f>
        <v>3000000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3000000</v>
      </c>
    </row>
    <row r="10" ht="22.9" customHeight="1" spans="1:18">
      <c r="A10" s="36" t="s">
        <v>197</v>
      </c>
      <c r="B10" s="36" t="s">
        <v>200</v>
      </c>
      <c r="C10" s="36" t="s">
        <v>208</v>
      </c>
      <c r="D10" s="33" t="s">
        <v>236</v>
      </c>
      <c r="E10" s="5" t="s">
        <v>243</v>
      </c>
      <c r="F10" s="6">
        <v>6390</v>
      </c>
      <c r="G10" s="34"/>
      <c r="H10" s="34"/>
      <c r="I10" s="34"/>
      <c r="J10" s="34"/>
      <c r="K10" s="34"/>
      <c r="L10" s="34"/>
      <c r="M10" s="34">
        <v>6390</v>
      </c>
      <c r="N10" s="34"/>
      <c r="O10" s="34"/>
      <c r="P10" s="34"/>
      <c r="Q10" s="34"/>
      <c r="R10" s="34"/>
    </row>
    <row r="11" ht="16.35" customHeight="1" spans="1:5">
      <c r="A11" s="7" t="s">
        <v>299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D8" sqref="D8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8" width="11" customWidth="1"/>
    <col min="9" max="11" width="7.125" customWidth="1"/>
    <col min="12" max="13" width="8.625" customWidth="1"/>
    <col min="14" max="14" width="7.125" customWidth="1"/>
    <col min="15" max="15" width="9.375" customWidth="1"/>
    <col min="16" max="16" width="8.625" customWidth="1"/>
    <col min="17" max="17" width="12.1666666666667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397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381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398</v>
      </c>
      <c r="I5" s="4" t="s">
        <v>399</v>
      </c>
      <c r="J5" s="4" t="s">
        <v>400</v>
      </c>
      <c r="K5" s="4" t="s">
        <v>401</v>
      </c>
      <c r="L5" s="4" t="s">
        <v>402</v>
      </c>
      <c r="M5" s="4" t="s">
        <v>403</v>
      </c>
      <c r="N5" s="4" t="s">
        <v>404</v>
      </c>
      <c r="O5" s="4" t="s">
        <v>405</v>
      </c>
      <c r="P5" s="4" t="s">
        <v>406</v>
      </c>
      <c r="Q5" s="4" t="s">
        <v>354</v>
      </c>
      <c r="R5" s="4" t="s">
        <v>136</v>
      </c>
      <c r="S5" s="4" t="s">
        <v>325</v>
      </c>
      <c r="T5" s="4" t="s">
        <v>364</v>
      </c>
    </row>
    <row r="6" ht="22.9" customHeight="1" spans="1:20">
      <c r="A6" s="14"/>
      <c r="B6" s="14"/>
      <c r="C6" s="14"/>
      <c r="D6" s="14"/>
      <c r="E6" s="14" t="s">
        <v>136</v>
      </c>
      <c r="F6" s="40">
        <f>G6</f>
        <v>15059248</v>
      </c>
      <c r="G6" s="40">
        <f>SUM(H6:Q6)</f>
        <v>15059248</v>
      </c>
      <c r="H6" s="40">
        <v>3885248</v>
      </c>
      <c r="I6" s="40"/>
      <c r="J6" s="40"/>
      <c r="K6" s="40"/>
      <c r="L6" s="40">
        <v>80000</v>
      </c>
      <c r="M6" s="40">
        <v>80000</v>
      </c>
      <c r="N6" s="40"/>
      <c r="O6" s="40">
        <v>464000</v>
      </c>
      <c r="P6" s="40">
        <v>50000</v>
      </c>
      <c r="Q6" s="40">
        <f>Q7</f>
        <v>10500000</v>
      </c>
      <c r="R6" s="40"/>
      <c r="S6" s="40"/>
      <c r="T6" s="40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40">
        <f>G7</f>
        <v>15059248</v>
      </c>
      <c r="G7" s="40">
        <f>SUM(H7:Q7)</f>
        <v>15059248</v>
      </c>
      <c r="H7" s="40">
        <v>3885248</v>
      </c>
      <c r="I7" s="40"/>
      <c r="J7" s="40"/>
      <c r="K7" s="40"/>
      <c r="L7" s="40">
        <v>80000</v>
      </c>
      <c r="M7" s="40">
        <v>80000</v>
      </c>
      <c r="N7" s="40"/>
      <c r="O7" s="40">
        <v>464000</v>
      </c>
      <c r="P7" s="40">
        <v>50000</v>
      </c>
      <c r="Q7" s="40">
        <f>Q8</f>
        <v>10500000</v>
      </c>
      <c r="R7" s="40"/>
      <c r="S7" s="40"/>
      <c r="T7" s="40"/>
    </row>
    <row r="8" ht="22.9" customHeight="1" spans="1:20">
      <c r="A8" s="14"/>
      <c r="B8" s="14"/>
      <c r="C8" s="14"/>
      <c r="D8" s="69" t="s">
        <v>2</v>
      </c>
      <c r="E8" s="32" t="s">
        <v>156</v>
      </c>
      <c r="F8" s="40">
        <f>G8</f>
        <v>15059248</v>
      </c>
      <c r="G8" s="40">
        <f>SUM(H8:Q8)</f>
        <v>15059248</v>
      </c>
      <c r="H8" s="40">
        <v>3885248</v>
      </c>
      <c r="I8" s="40"/>
      <c r="J8" s="40"/>
      <c r="K8" s="40"/>
      <c r="L8" s="40">
        <v>80000</v>
      </c>
      <c r="M8" s="40">
        <v>80000</v>
      </c>
      <c r="N8" s="40"/>
      <c r="O8" s="40">
        <v>464000</v>
      </c>
      <c r="P8" s="40">
        <v>50000</v>
      </c>
      <c r="Q8" s="40">
        <f>Q9</f>
        <v>10500000</v>
      </c>
      <c r="R8" s="40"/>
      <c r="S8" s="40"/>
      <c r="T8" s="40"/>
    </row>
    <row r="9" ht="22.9" customHeight="1" spans="1:20">
      <c r="A9" s="36" t="s">
        <v>170</v>
      </c>
      <c r="B9" s="36" t="s">
        <v>173</v>
      </c>
      <c r="C9" s="36" t="s">
        <v>176</v>
      </c>
      <c r="D9" s="33" t="s">
        <v>236</v>
      </c>
      <c r="E9" s="5" t="s">
        <v>237</v>
      </c>
      <c r="F9" s="34">
        <f>G9</f>
        <v>15059248</v>
      </c>
      <c r="G9" s="34">
        <f>SUM(H9:Q9)</f>
        <v>15059248</v>
      </c>
      <c r="H9" s="34">
        <v>3885248</v>
      </c>
      <c r="I9" s="34"/>
      <c r="J9" s="34"/>
      <c r="K9" s="34"/>
      <c r="L9" s="34">
        <v>80000</v>
      </c>
      <c r="M9" s="34">
        <v>80000</v>
      </c>
      <c r="N9" s="34"/>
      <c r="O9" s="34">
        <v>464000</v>
      </c>
      <c r="P9" s="34">
        <v>50000</v>
      </c>
      <c r="Q9" s="34">
        <v>10500000</v>
      </c>
      <c r="R9" s="34"/>
      <c r="S9" s="34"/>
      <c r="T9" s="34"/>
    </row>
    <row r="10" ht="22.9" customHeight="1" spans="1:6">
      <c r="A10" s="7" t="s">
        <v>299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topLeftCell="F1" workbookViewId="0">
      <selection activeCell="M19" sqref="M1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1" customWidth="1"/>
    <col min="7" max="8" width="9.375" customWidth="1"/>
    <col min="9" max="10" width="7.125" customWidth="1"/>
    <col min="11" max="11" width="8.625" customWidth="1"/>
    <col min="12" max="13" width="9.375" customWidth="1"/>
    <col min="14" max="14" width="7.125" customWidth="1"/>
    <col min="15" max="16" width="9.375" customWidth="1"/>
    <col min="17" max="17" width="7.125" customWidth="1"/>
    <col min="18" max="18" width="8.625" customWidth="1"/>
    <col min="19" max="21" width="7.125" customWidth="1"/>
    <col min="22" max="22" width="8.625" customWidth="1"/>
    <col min="23" max="25" width="7.125" customWidth="1"/>
    <col min="26" max="27" width="8.625" customWidth="1"/>
    <col min="28" max="28" width="9.375" customWidth="1"/>
    <col min="29" max="29" width="7.125" customWidth="1"/>
    <col min="30" max="30" width="9.375" customWidth="1"/>
    <col min="31" max="31" width="11" customWidth="1"/>
    <col min="32" max="32" width="7.125" customWidth="1"/>
    <col min="33" max="33" width="9.99166666666667" customWidth="1"/>
    <col min="34" max="34" width="9.75" customWidth="1"/>
  </cols>
  <sheetData>
    <row r="1" ht="13.9" customHeight="1" spans="1:33">
      <c r="A1" s="1"/>
      <c r="F1" s="1"/>
      <c r="AF1" s="16" t="s">
        <v>407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219</v>
      </c>
      <c r="E4" s="4" t="s">
        <v>220</v>
      </c>
      <c r="F4" s="4" t="s">
        <v>408</v>
      </c>
      <c r="G4" s="4" t="s">
        <v>409</v>
      </c>
      <c r="H4" s="4" t="s">
        <v>410</v>
      </c>
      <c r="I4" s="4" t="s">
        <v>411</v>
      </c>
      <c r="J4" s="4" t="s">
        <v>412</v>
      </c>
      <c r="K4" s="4" t="s">
        <v>413</v>
      </c>
      <c r="L4" s="4" t="s">
        <v>414</v>
      </c>
      <c r="M4" s="4" t="s">
        <v>415</v>
      </c>
      <c r="N4" s="4" t="s">
        <v>416</v>
      </c>
      <c r="O4" s="4" t="s">
        <v>417</v>
      </c>
      <c r="P4" s="4" t="s">
        <v>418</v>
      </c>
      <c r="Q4" s="4" t="s">
        <v>404</v>
      </c>
      <c r="R4" s="4" t="s">
        <v>406</v>
      </c>
      <c r="S4" s="4" t="s">
        <v>419</v>
      </c>
      <c r="T4" s="4" t="s">
        <v>399</v>
      </c>
      <c r="U4" s="4" t="s">
        <v>400</v>
      </c>
      <c r="V4" s="4" t="s">
        <v>403</v>
      </c>
      <c r="W4" s="4" t="s">
        <v>420</v>
      </c>
      <c r="X4" s="4" t="s">
        <v>421</v>
      </c>
      <c r="Y4" s="4" t="s">
        <v>422</v>
      </c>
      <c r="Z4" s="4" t="s">
        <v>423</v>
      </c>
      <c r="AA4" s="4" t="s">
        <v>402</v>
      </c>
      <c r="AB4" s="4" t="s">
        <v>424</v>
      </c>
      <c r="AC4" s="4" t="s">
        <v>425</v>
      </c>
      <c r="AD4" s="4" t="s">
        <v>405</v>
      </c>
      <c r="AE4" s="4" t="s">
        <v>426</v>
      </c>
      <c r="AF4" s="4" t="s">
        <v>427</v>
      </c>
      <c r="AG4" s="4" t="s">
        <v>354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39"/>
      <c r="C6" s="39"/>
      <c r="D6" s="5"/>
      <c r="E6" s="5" t="s">
        <v>136</v>
      </c>
      <c r="F6" s="40">
        <f>SUM(G6:AG6)</f>
        <v>15059248</v>
      </c>
      <c r="G6" s="40">
        <v>351000</v>
      </c>
      <c r="H6" s="40">
        <v>150000</v>
      </c>
      <c r="I6" s="40"/>
      <c r="J6" s="40"/>
      <c r="K6" s="40">
        <v>70000</v>
      </c>
      <c r="L6" s="40">
        <v>500000</v>
      </c>
      <c r="M6" s="40">
        <v>400000</v>
      </c>
      <c r="N6" s="40"/>
      <c r="O6" s="40">
        <v>210000</v>
      </c>
      <c r="P6" s="40">
        <v>540000</v>
      </c>
      <c r="Q6" s="40"/>
      <c r="R6" s="40">
        <v>50000</v>
      </c>
      <c r="S6" s="40"/>
      <c r="T6" s="40"/>
      <c r="U6" s="40"/>
      <c r="V6" s="40">
        <v>80000</v>
      </c>
      <c r="W6" s="40"/>
      <c r="X6" s="40"/>
      <c r="Y6" s="40"/>
      <c r="Z6" s="40">
        <v>50000</v>
      </c>
      <c r="AA6" s="40">
        <v>30000</v>
      </c>
      <c r="AB6" s="40">
        <v>211888</v>
      </c>
      <c r="AC6" s="40"/>
      <c r="AD6" s="40">
        <v>464000</v>
      </c>
      <c r="AE6" s="40">
        <v>1452360</v>
      </c>
      <c r="AF6" s="40"/>
      <c r="AG6" s="40">
        <f>AG7</f>
        <v>10500000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40">
        <f>SUM(G7:AG7)</f>
        <v>15059248</v>
      </c>
      <c r="G7" s="40">
        <v>351000</v>
      </c>
      <c r="H7" s="40">
        <v>150000</v>
      </c>
      <c r="I7" s="40"/>
      <c r="J7" s="40"/>
      <c r="K7" s="40">
        <v>70000</v>
      </c>
      <c r="L7" s="40">
        <v>500000</v>
      </c>
      <c r="M7" s="40">
        <v>400000</v>
      </c>
      <c r="N7" s="40"/>
      <c r="O7" s="40">
        <v>210000</v>
      </c>
      <c r="P7" s="40">
        <v>540000</v>
      </c>
      <c r="Q7" s="40"/>
      <c r="R7" s="40">
        <v>50000</v>
      </c>
      <c r="S7" s="40"/>
      <c r="T7" s="40"/>
      <c r="U7" s="40"/>
      <c r="V7" s="40">
        <v>80000</v>
      </c>
      <c r="W7" s="40"/>
      <c r="X7" s="40"/>
      <c r="Y7" s="40"/>
      <c r="Z7" s="40">
        <v>50000</v>
      </c>
      <c r="AA7" s="40">
        <v>30000</v>
      </c>
      <c r="AB7" s="40">
        <v>211888</v>
      </c>
      <c r="AC7" s="40"/>
      <c r="AD7" s="40">
        <v>464000</v>
      </c>
      <c r="AE7" s="40">
        <v>1452360</v>
      </c>
      <c r="AF7" s="40"/>
      <c r="AG7" s="40">
        <f>AG8</f>
        <v>10500000</v>
      </c>
    </row>
    <row r="8" ht="22.9" customHeight="1" spans="1:33">
      <c r="A8" s="14"/>
      <c r="B8" s="14"/>
      <c r="C8" s="14"/>
      <c r="D8" s="32" t="s">
        <v>155</v>
      </c>
      <c r="E8" s="32" t="s">
        <v>156</v>
      </c>
      <c r="F8" s="40">
        <f>SUM(G8:AG8)</f>
        <v>15059248</v>
      </c>
      <c r="G8" s="40">
        <v>351000</v>
      </c>
      <c r="H8" s="40">
        <v>150000</v>
      </c>
      <c r="I8" s="40"/>
      <c r="J8" s="40"/>
      <c r="K8" s="40">
        <v>70000</v>
      </c>
      <c r="L8" s="40">
        <v>500000</v>
      </c>
      <c r="M8" s="40">
        <v>400000</v>
      </c>
      <c r="N8" s="40"/>
      <c r="O8" s="40">
        <v>210000</v>
      </c>
      <c r="P8" s="40">
        <v>540000</v>
      </c>
      <c r="Q8" s="40"/>
      <c r="R8" s="40">
        <v>50000</v>
      </c>
      <c r="S8" s="40"/>
      <c r="T8" s="40"/>
      <c r="U8" s="40"/>
      <c r="V8" s="40">
        <v>80000</v>
      </c>
      <c r="W8" s="40"/>
      <c r="X8" s="40"/>
      <c r="Y8" s="40"/>
      <c r="Z8" s="40">
        <v>50000</v>
      </c>
      <c r="AA8" s="40">
        <v>30000</v>
      </c>
      <c r="AB8" s="40">
        <v>211888</v>
      </c>
      <c r="AC8" s="40"/>
      <c r="AD8" s="40">
        <v>464000</v>
      </c>
      <c r="AE8" s="40">
        <v>1452360</v>
      </c>
      <c r="AF8" s="40"/>
      <c r="AG8" s="40">
        <f>AG9</f>
        <v>10500000</v>
      </c>
    </row>
    <row r="9" ht="22.9" customHeight="1" spans="1:33">
      <c r="A9" s="36" t="s">
        <v>170</v>
      </c>
      <c r="B9" s="36" t="s">
        <v>173</v>
      </c>
      <c r="C9" s="36" t="s">
        <v>176</v>
      </c>
      <c r="D9" s="33" t="s">
        <v>236</v>
      </c>
      <c r="E9" s="5" t="s">
        <v>237</v>
      </c>
      <c r="F9" s="34">
        <f>SUM(G9:AG9)</f>
        <v>15059248</v>
      </c>
      <c r="G9" s="34">
        <v>351000</v>
      </c>
      <c r="H9" s="34">
        <v>150000</v>
      </c>
      <c r="I9" s="34"/>
      <c r="J9" s="34"/>
      <c r="K9" s="34">
        <v>70000</v>
      </c>
      <c r="L9" s="34">
        <v>500000</v>
      </c>
      <c r="M9" s="34">
        <v>400000</v>
      </c>
      <c r="N9" s="34"/>
      <c r="O9" s="34">
        <v>210000</v>
      </c>
      <c r="P9" s="34">
        <v>540000</v>
      </c>
      <c r="Q9" s="34"/>
      <c r="R9" s="34">
        <v>50000</v>
      </c>
      <c r="S9" s="34"/>
      <c r="T9" s="34"/>
      <c r="U9" s="34"/>
      <c r="V9" s="34">
        <v>80000</v>
      </c>
      <c r="W9" s="34"/>
      <c r="X9" s="34"/>
      <c r="Y9" s="34"/>
      <c r="Z9" s="34">
        <v>50000</v>
      </c>
      <c r="AA9" s="34">
        <v>30000</v>
      </c>
      <c r="AB9" s="34">
        <v>211888</v>
      </c>
      <c r="AC9" s="34"/>
      <c r="AD9" s="34">
        <v>464000</v>
      </c>
      <c r="AE9" s="34">
        <v>1452360</v>
      </c>
      <c r="AF9" s="34"/>
      <c r="AG9" s="34">
        <v>10500000</v>
      </c>
    </row>
    <row r="10" ht="16.35" customHeight="1" spans="1:5">
      <c r="A10" s="7" t="s">
        <v>299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428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429</v>
      </c>
      <c r="B4" s="4" t="s">
        <v>430</v>
      </c>
      <c r="C4" s="4" t="s">
        <v>431</v>
      </c>
      <c r="D4" s="4" t="s">
        <v>432</v>
      </c>
      <c r="E4" s="4" t="s">
        <v>433</v>
      </c>
      <c r="F4" s="4"/>
      <c r="G4" s="4"/>
      <c r="H4" s="4" t="s">
        <v>434</v>
      </c>
    </row>
    <row r="5" ht="25.9" customHeight="1" spans="1:8">
      <c r="A5" s="4"/>
      <c r="B5" s="4"/>
      <c r="C5" s="4"/>
      <c r="D5" s="4"/>
      <c r="E5" s="4" t="s">
        <v>138</v>
      </c>
      <c r="F5" s="4" t="s">
        <v>435</v>
      </c>
      <c r="G5" s="4" t="s">
        <v>436</v>
      </c>
      <c r="H5" s="4"/>
    </row>
    <row r="6" ht="22.9" customHeight="1" spans="1:8">
      <c r="A6" s="14"/>
      <c r="B6" s="14" t="s">
        <v>136</v>
      </c>
      <c r="C6" s="13">
        <v>544000</v>
      </c>
      <c r="D6" s="13"/>
      <c r="E6" s="13">
        <v>464000</v>
      </c>
      <c r="F6" s="13"/>
      <c r="G6" s="13">
        <v>464000</v>
      </c>
      <c r="H6" s="13">
        <v>80000</v>
      </c>
    </row>
    <row r="7" ht="22.9" customHeight="1" spans="1:8">
      <c r="A7" s="12" t="s">
        <v>154</v>
      </c>
      <c r="B7" s="12" t="s">
        <v>4</v>
      </c>
      <c r="C7" s="13">
        <v>544000</v>
      </c>
      <c r="D7" s="13"/>
      <c r="E7" s="13">
        <v>464000</v>
      </c>
      <c r="F7" s="13"/>
      <c r="G7" s="13">
        <v>464000</v>
      </c>
      <c r="H7" s="13">
        <v>80000</v>
      </c>
    </row>
    <row r="8" ht="22.9" customHeight="1" spans="1:8">
      <c r="A8" s="33" t="s">
        <v>155</v>
      </c>
      <c r="B8" s="33" t="s">
        <v>156</v>
      </c>
      <c r="C8" s="34">
        <v>544000</v>
      </c>
      <c r="D8" s="34"/>
      <c r="E8" s="6">
        <v>464000</v>
      </c>
      <c r="F8" s="34"/>
      <c r="G8" s="34">
        <v>464000</v>
      </c>
      <c r="H8" s="34">
        <v>80000</v>
      </c>
    </row>
    <row r="9" ht="16.35" customHeight="1" spans="1:3">
      <c r="A9" s="7" t="s">
        <v>299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437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438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7.6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33"/>
      <c r="B12" s="33"/>
      <c r="C12" s="6"/>
      <c r="D12" s="6"/>
      <c r="E12" s="34"/>
      <c r="F12" s="34"/>
      <c r="G12" s="34"/>
      <c r="H12" s="34"/>
    </row>
    <row r="13" ht="16.35" customHeight="1" spans="1:3">
      <c r="A13" s="7" t="s">
        <v>299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439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6"/>
      <c r="B9" s="36"/>
      <c r="C9" s="36"/>
      <c r="D9" s="33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6.35" customHeight="1" spans="1:6">
      <c r="A10" s="7" t="s">
        <v>299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2" t="s">
        <v>6</v>
      </c>
      <c r="C3" s="62"/>
    </row>
    <row r="4" ht="32.65" customHeight="1" spans="2:3">
      <c r="B4" s="63">
        <v>1</v>
      </c>
      <c r="C4" s="64" t="s">
        <v>7</v>
      </c>
    </row>
    <row r="5" ht="32.65" customHeight="1" spans="2:3">
      <c r="B5" s="63">
        <v>2</v>
      </c>
      <c r="C5" s="65" t="s">
        <v>8</v>
      </c>
    </row>
    <row r="6" ht="32.65" customHeight="1" spans="2:3">
      <c r="B6" s="63">
        <v>3</v>
      </c>
      <c r="C6" s="64" t="s">
        <v>9</v>
      </c>
    </row>
    <row r="7" ht="32.65" customHeight="1" spans="2:3">
      <c r="B7" s="63">
        <v>4</v>
      </c>
      <c r="C7" s="64" t="s">
        <v>10</v>
      </c>
    </row>
    <row r="8" ht="32.65" customHeight="1" spans="2:3">
      <c r="B8" s="63">
        <v>5</v>
      </c>
      <c r="C8" s="64" t="s">
        <v>11</v>
      </c>
    </row>
    <row r="9" ht="32.65" customHeight="1" spans="2:3">
      <c r="B9" s="63">
        <v>6</v>
      </c>
      <c r="C9" s="64" t="s">
        <v>12</v>
      </c>
    </row>
    <row r="10" ht="32.65" customHeight="1" spans="2:3">
      <c r="B10" s="63">
        <v>7</v>
      </c>
      <c r="C10" s="64" t="s">
        <v>13</v>
      </c>
    </row>
    <row r="11" ht="32.65" customHeight="1" spans="2:3">
      <c r="B11" s="63">
        <v>8</v>
      </c>
      <c r="C11" s="64" t="s">
        <v>14</v>
      </c>
    </row>
    <row r="12" ht="32.65" customHeight="1" spans="2:3">
      <c r="B12" s="63">
        <v>9</v>
      </c>
      <c r="C12" s="64" t="s">
        <v>15</v>
      </c>
    </row>
    <row r="13" ht="32.65" customHeight="1" spans="2:3">
      <c r="B13" s="63">
        <v>10</v>
      </c>
      <c r="C13" s="64" t="s">
        <v>16</v>
      </c>
    </row>
    <row r="14" ht="32.65" customHeight="1" spans="2:3">
      <c r="B14" s="63">
        <v>11</v>
      </c>
      <c r="C14" s="64" t="s">
        <v>17</v>
      </c>
    </row>
    <row r="15" ht="32.65" customHeight="1" spans="2:3">
      <c r="B15" s="63">
        <v>12</v>
      </c>
      <c r="C15" s="64" t="s">
        <v>18</v>
      </c>
    </row>
    <row r="16" ht="32.65" customHeight="1" spans="2:3">
      <c r="B16" s="63">
        <v>13</v>
      </c>
      <c r="C16" s="64" t="s">
        <v>19</v>
      </c>
    </row>
    <row r="17" ht="32.65" customHeight="1" spans="2:3">
      <c r="B17" s="63">
        <v>14</v>
      </c>
      <c r="C17" s="64" t="s">
        <v>20</v>
      </c>
    </row>
    <row r="18" ht="32.65" customHeight="1" spans="2:3">
      <c r="B18" s="63">
        <v>15</v>
      </c>
      <c r="C18" s="64" t="s">
        <v>21</v>
      </c>
    </row>
    <row r="19" ht="32.65" customHeight="1" spans="2:3">
      <c r="B19" s="63">
        <v>16</v>
      </c>
      <c r="C19" s="64" t="s">
        <v>22</v>
      </c>
    </row>
    <row r="20" ht="32.65" customHeight="1" spans="2:3">
      <c r="B20" s="63">
        <v>17</v>
      </c>
      <c r="C20" s="64" t="s">
        <v>23</v>
      </c>
    </row>
    <row r="21" ht="32.65" customHeight="1" spans="2:3">
      <c r="B21" s="63">
        <v>18</v>
      </c>
      <c r="C21" s="64" t="s">
        <v>24</v>
      </c>
    </row>
    <row r="22" ht="32.65" customHeight="1" spans="2:3">
      <c r="B22" s="63">
        <v>19</v>
      </c>
      <c r="C22" s="64" t="s">
        <v>25</v>
      </c>
    </row>
    <row r="23" ht="32.65" customHeight="1" spans="2:3">
      <c r="B23" s="63">
        <v>20</v>
      </c>
      <c r="C23" s="64" t="s">
        <v>26</v>
      </c>
    </row>
    <row r="24" ht="32.65" customHeight="1" spans="2:3">
      <c r="B24" s="63">
        <v>21</v>
      </c>
      <c r="C24" s="64" t="s">
        <v>27</v>
      </c>
    </row>
    <row r="25" ht="32.65" customHeight="1" spans="2:3">
      <c r="B25" s="63">
        <v>22</v>
      </c>
      <c r="C25" s="64" t="s">
        <v>28</v>
      </c>
    </row>
    <row r="26" ht="32.65" customHeight="1" spans="2:3">
      <c r="B26" s="63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440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247</v>
      </c>
      <c r="I5" s="4" t="s">
        <v>248</v>
      </c>
      <c r="J5" s="4" t="s">
        <v>230</v>
      </c>
      <c r="K5" s="4" t="s">
        <v>136</v>
      </c>
      <c r="L5" s="4" t="s">
        <v>250</v>
      </c>
      <c r="M5" s="4" t="s">
        <v>251</v>
      </c>
      <c r="N5" s="4" t="s">
        <v>232</v>
      </c>
      <c r="O5" s="4" t="s">
        <v>252</v>
      </c>
      <c r="P5" s="4" t="s">
        <v>253</v>
      </c>
      <c r="Q5" s="4" t="s">
        <v>254</v>
      </c>
      <c r="R5" s="4" t="s">
        <v>228</v>
      </c>
      <c r="S5" s="4" t="s">
        <v>231</v>
      </c>
      <c r="T5" s="4" t="s">
        <v>235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6"/>
      <c r="B9" s="36"/>
      <c r="C9" s="36"/>
      <c r="D9" s="33"/>
      <c r="E9" s="37"/>
      <c r="F9" s="3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299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441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442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3.25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33"/>
      <c r="B12" s="33"/>
      <c r="C12" s="6"/>
      <c r="D12" s="6"/>
      <c r="E12" s="34"/>
      <c r="F12" s="34"/>
      <c r="G12" s="34"/>
      <c r="H12" s="34"/>
    </row>
    <row r="13" ht="16.35" customHeight="1" spans="1:3">
      <c r="A13" s="7" t="s">
        <v>299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27" sqref="J2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443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444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4.2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33"/>
      <c r="B12" s="33"/>
      <c r="C12" s="6"/>
      <c r="D12" s="6"/>
      <c r="E12" s="34"/>
      <c r="F12" s="34"/>
      <c r="G12" s="34"/>
      <c r="H12" s="34"/>
    </row>
    <row r="13" ht="16.35" customHeight="1" spans="1:4">
      <c r="A13" s="7" t="s">
        <v>299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workbookViewId="0">
      <selection activeCell="I8" sqref="I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10.5416666666667" customWidth="1"/>
    <col min="5" max="5" width="11.2" customWidth="1"/>
    <col min="6" max="14" width="7.75" customWidth="1"/>
    <col min="15" max="17" width="9.75" customWidth="1"/>
  </cols>
  <sheetData>
    <row r="1" ht="16.35" customHeight="1" spans="1:14">
      <c r="A1" s="1"/>
      <c r="M1" s="16" t="s">
        <v>445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219</v>
      </c>
      <c r="B4" s="4" t="s">
        <v>446</v>
      </c>
      <c r="C4" s="4" t="s">
        <v>447</v>
      </c>
      <c r="D4" s="4"/>
      <c r="E4" s="4"/>
      <c r="F4" s="4"/>
      <c r="G4" s="4"/>
      <c r="H4" s="4"/>
      <c r="I4" s="4"/>
      <c r="J4" s="4"/>
      <c r="K4" s="4"/>
      <c r="L4" s="4"/>
      <c r="M4" s="4" t="s">
        <v>448</v>
      </c>
      <c r="N4" s="4"/>
    </row>
    <row r="5" ht="31.9" customHeight="1" spans="1:14">
      <c r="A5" s="4"/>
      <c r="B5" s="4"/>
      <c r="C5" s="4" t="s">
        <v>449</v>
      </c>
      <c r="D5" s="4" t="s">
        <v>139</v>
      </c>
      <c r="E5" s="4"/>
      <c r="F5" s="4"/>
      <c r="G5" s="4"/>
      <c r="H5" s="4"/>
      <c r="I5" s="4"/>
      <c r="J5" s="4" t="s">
        <v>450</v>
      </c>
      <c r="K5" s="4" t="s">
        <v>141</v>
      </c>
      <c r="L5" s="4" t="s">
        <v>142</v>
      </c>
      <c r="M5" s="4" t="s">
        <v>451</v>
      </c>
      <c r="N5" s="4" t="s">
        <v>452</v>
      </c>
    </row>
    <row r="6" ht="44.85" customHeight="1" spans="1:14">
      <c r="A6" s="4"/>
      <c r="B6" s="4"/>
      <c r="C6" s="4"/>
      <c r="D6" s="4" t="s">
        <v>453</v>
      </c>
      <c r="E6" s="4" t="s">
        <v>454</v>
      </c>
      <c r="F6" s="4" t="s">
        <v>455</v>
      </c>
      <c r="G6" s="4" t="s">
        <v>456</v>
      </c>
      <c r="H6" s="4" t="s">
        <v>457</v>
      </c>
      <c r="I6" s="4" t="s">
        <v>458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f>D7</f>
        <v>9100000</v>
      </c>
      <c r="D7" s="13">
        <f>E7</f>
        <v>9100000</v>
      </c>
      <c r="E7" s="13">
        <f>E8</f>
        <v>9100000</v>
      </c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70" t="s">
        <v>2</v>
      </c>
      <c r="B8" s="19" t="s">
        <v>4</v>
      </c>
      <c r="C8" s="13">
        <f>D8</f>
        <v>9100000</v>
      </c>
      <c r="D8" s="13">
        <f>E8</f>
        <v>9100000</v>
      </c>
      <c r="E8" s="20">
        <f>SUM(E9:E11)</f>
        <v>9100000</v>
      </c>
      <c r="F8" s="20"/>
      <c r="G8" s="20"/>
      <c r="H8" s="20"/>
      <c r="I8" s="20"/>
      <c r="J8" s="20"/>
      <c r="K8" s="20"/>
      <c r="L8" s="20"/>
      <c r="M8" s="20"/>
      <c r="N8" s="30"/>
    </row>
    <row r="9" ht="22.9" customHeight="1" spans="1:14">
      <c r="A9" s="70" t="s">
        <v>2</v>
      </c>
      <c r="B9" s="21" t="s">
        <v>459</v>
      </c>
      <c r="C9" s="22">
        <f>D9</f>
        <v>5100000</v>
      </c>
      <c r="D9" s="22">
        <f>E9</f>
        <v>5100000</v>
      </c>
      <c r="E9" s="23">
        <v>5100000</v>
      </c>
      <c r="F9" s="24"/>
      <c r="G9" s="24"/>
      <c r="H9" s="24"/>
      <c r="I9" s="24"/>
      <c r="J9" s="24"/>
      <c r="K9" s="24"/>
      <c r="L9" s="24"/>
      <c r="M9" s="24"/>
      <c r="N9" s="31"/>
    </row>
    <row r="10" ht="16.35" customHeight="1" spans="1:14">
      <c r="A10" s="71" t="s">
        <v>2</v>
      </c>
      <c r="B10" s="26" t="s">
        <v>460</v>
      </c>
      <c r="C10" s="27">
        <f>D10</f>
        <v>1000000</v>
      </c>
      <c r="D10" s="27">
        <f>E10</f>
        <v>1000000</v>
      </c>
      <c r="E10" s="28">
        <v>1000000</v>
      </c>
      <c r="F10" s="29"/>
      <c r="G10" s="29"/>
      <c r="H10" s="29"/>
      <c r="I10" s="29"/>
      <c r="J10" s="29"/>
      <c r="K10" s="29"/>
      <c r="L10" s="29"/>
      <c r="M10" s="29"/>
      <c r="N10" s="29"/>
    </row>
    <row r="11" ht="16.35" customHeight="1" spans="1:14">
      <c r="A11" s="71" t="s">
        <v>2</v>
      </c>
      <c r="B11" s="26" t="s">
        <v>461</v>
      </c>
      <c r="C11" s="27">
        <f>D11</f>
        <v>3000000</v>
      </c>
      <c r="D11" s="27">
        <f>E11</f>
        <v>3000000</v>
      </c>
      <c r="E11" s="28">
        <v>3000000</v>
      </c>
      <c r="F11" s="29"/>
      <c r="G11" s="29"/>
      <c r="H11" s="29"/>
      <c r="I11" s="29"/>
      <c r="J11" s="29"/>
      <c r="K11" s="29"/>
      <c r="L11" s="29"/>
      <c r="M11" s="29"/>
      <c r="N11" s="29"/>
    </row>
    <row r="12" ht="16.35" customHeight="1" spans="1:4">
      <c r="A12" s="7" t="s">
        <v>299</v>
      </c>
      <c r="B12" s="7"/>
      <c r="C12" s="7"/>
      <c r="D12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462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463</v>
      </c>
      <c r="C4" s="4" t="s">
        <v>464</v>
      </c>
      <c r="D4" s="4" t="s">
        <v>465</v>
      </c>
      <c r="E4" s="4" t="s">
        <v>466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467</v>
      </c>
      <c r="F5" s="4" t="s">
        <v>468</v>
      </c>
      <c r="G5" s="4" t="s">
        <v>469</v>
      </c>
      <c r="H5" s="4" t="s">
        <v>470</v>
      </c>
      <c r="I5" s="4" t="s">
        <v>471</v>
      </c>
      <c r="J5" s="4" t="s">
        <v>472</v>
      </c>
      <c r="K5" s="4" t="s">
        <v>473</v>
      </c>
      <c r="L5" s="4" t="s">
        <v>474</v>
      </c>
      <c r="M5" s="4" t="s">
        <v>475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476</v>
      </c>
      <c r="F7" s="15" t="s">
        <v>477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478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479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480</v>
      </c>
      <c r="F10" s="15" t="s">
        <v>481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482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483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484</v>
      </c>
      <c r="F13" s="15" t="s">
        <v>485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486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487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488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489</v>
      </c>
      <c r="F17" s="15" t="s">
        <v>490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299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workbookViewId="0">
      <pane ySplit="7" topLeftCell="A8" activePane="bottomLeft" state="frozen"/>
      <selection/>
      <selection pane="bottomLeft" activeCell="H8" sqref="H8:H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9.89166666666667" customWidth="1"/>
    <col min="5" max="5" width="8" customWidth="1"/>
    <col min="6" max="6" width="8.875" customWidth="1"/>
    <col min="7" max="7" width="8.125" customWidth="1"/>
    <col min="8" max="8" width="13.9166666666667" customWidth="1"/>
    <col min="9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491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429</v>
      </c>
      <c r="B5" s="4" t="s">
        <v>430</v>
      </c>
      <c r="C5" s="4" t="s">
        <v>492</v>
      </c>
      <c r="D5" s="4"/>
      <c r="E5" s="4"/>
      <c r="F5" s="4"/>
      <c r="G5" s="4"/>
      <c r="H5" s="4"/>
      <c r="I5" s="4"/>
      <c r="J5" s="4" t="s">
        <v>493</v>
      </c>
      <c r="K5" s="4" t="s">
        <v>494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464</v>
      </c>
      <c r="D6" s="4" t="s">
        <v>495</v>
      </c>
      <c r="E6" s="4"/>
      <c r="F6" s="4"/>
      <c r="G6" s="4"/>
      <c r="H6" s="4" t="s">
        <v>496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497</v>
      </c>
      <c r="F7" s="4" t="s">
        <v>143</v>
      </c>
      <c r="G7" s="4" t="s">
        <v>498</v>
      </c>
      <c r="H7" s="4" t="s">
        <v>161</v>
      </c>
      <c r="I7" s="4" t="s">
        <v>162</v>
      </c>
      <c r="J7" s="4"/>
      <c r="K7" s="4" t="s">
        <v>467</v>
      </c>
      <c r="L7" s="4" t="s">
        <v>468</v>
      </c>
      <c r="M7" s="4" t="s">
        <v>469</v>
      </c>
      <c r="N7" s="4" t="s">
        <v>474</v>
      </c>
      <c r="O7" s="4" t="s">
        <v>470</v>
      </c>
      <c r="P7" s="4" t="s">
        <v>499</v>
      </c>
      <c r="Q7" s="4" t="s">
        <v>500</v>
      </c>
      <c r="R7" s="4" t="s">
        <v>501</v>
      </c>
      <c r="S7" s="4" t="s">
        <v>475</v>
      </c>
    </row>
    <row r="8" ht="19.9" customHeight="1" spans="1:19">
      <c r="A8" s="5" t="s">
        <v>2</v>
      </c>
      <c r="B8" s="5" t="s">
        <v>4</v>
      </c>
      <c r="C8" s="6">
        <f>D8</f>
        <v>51097729</v>
      </c>
      <c r="D8" s="6">
        <f>H8</f>
        <v>51097729</v>
      </c>
      <c r="E8" s="6"/>
      <c r="F8" s="6"/>
      <c r="G8" s="6"/>
      <c r="H8" s="6">
        <f>31497729+9100000+10500000</f>
        <v>51097729</v>
      </c>
      <c r="I8" s="6"/>
      <c r="J8" s="5" t="s">
        <v>502</v>
      </c>
      <c r="K8" s="5" t="s">
        <v>476</v>
      </c>
      <c r="L8" s="5" t="s">
        <v>477</v>
      </c>
      <c r="M8" s="5" t="s">
        <v>503</v>
      </c>
      <c r="N8" s="5" t="s">
        <v>504</v>
      </c>
      <c r="O8" s="5" t="s">
        <v>505</v>
      </c>
      <c r="P8" s="5" t="s">
        <v>506</v>
      </c>
      <c r="Q8" s="5" t="s">
        <v>507</v>
      </c>
      <c r="R8" s="5" t="s">
        <v>507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478</v>
      </c>
      <c r="M9" s="5" t="s">
        <v>508</v>
      </c>
      <c r="N9" s="5" t="s">
        <v>504</v>
      </c>
      <c r="O9" s="5" t="s">
        <v>509</v>
      </c>
      <c r="P9" s="5" t="s">
        <v>506</v>
      </c>
      <c r="Q9" s="5" t="s">
        <v>508</v>
      </c>
      <c r="R9" s="5" t="s">
        <v>508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479</v>
      </c>
      <c r="M10" s="5" t="s">
        <v>510</v>
      </c>
      <c r="N10" s="5" t="s">
        <v>504</v>
      </c>
      <c r="O10" s="5" t="s">
        <v>509</v>
      </c>
      <c r="P10" s="5" t="s">
        <v>506</v>
      </c>
      <c r="Q10" s="5" t="s">
        <v>510</v>
      </c>
      <c r="R10" s="5" t="s">
        <v>510</v>
      </c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480</v>
      </c>
      <c r="L11" s="8" t="s">
        <v>481</v>
      </c>
      <c r="M11" s="5" t="s">
        <v>511</v>
      </c>
      <c r="N11" s="5" t="s">
        <v>512</v>
      </c>
      <c r="O11" s="5" t="s">
        <v>513</v>
      </c>
      <c r="P11" s="5" t="s">
        <v>514</v>
      </c>
      <c r="Q11" s="5" t="s">
        <v>515</v>
      </c>
      <c r="R11" s="5" t="s">
        <v>516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482</v>
      </c>
      <c r="M12" s="5" t="s">
        <v>517</v>
      </c>
      <c r="N12" s="5" t="s">
        <v>518</v>
      </c>
      <c r="O12" s="5" t="s">
        <v>519</v>
      </c>
      <c r="P12" s="5" t="s">
        <v>520</v>
      </c>
      <c r="Q12" s="5" t="s">
        <v>521</v>
      </c>
      <c r="R12" s="5" t="s">
        <v>522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483</v>
      </c>
      <c r="M13" s="5" t="s">
        <v>523</v>
      </c>
      <c r="N13" s="5" t="s">
        <v>504</v>
      </c>
      <c r="O13" s="5" t="s">
        <v>524</v>
      </c>
      <c r="P13" s="5" t="s">
        <v>506</v>
      </c>
      <c r="Q13" s="5" t="s">
        <v>525</v>
      </c>
      <c r="R13" s="5" t="s">
        <v>526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484</v>
      </c>
      <c r="L14" s="8" t="s">
        <v>485</v>
      </c>
      <c r="M14" s="5" t="s">
        <v>527</v>
      </c>
      <c r="N14" s="5" t="s">
        <v>504</v>
      </c>
      <c r="O14" s="5" t="s">
        <v>528</v>
      </c>
      <c r="P14" s="5" t="s">
        <v>506</v>
      </c>
      <c r="Q14" s="5" t="s">
        <v>529</v>
      </c>
      <c r="R14" s="5" t="s">
        <v>530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486</v>
      </c>
      <c r="M15" s="5" t="s">
        <v>531</v>
      </c>
      <c r="N15" s="5" t="s">
        <v>532</v>
      </c>
      <c r="O15" s="5" t="s">
        <v>533</v>
      </c>
      <c r="P15" s="5" t="s">
        <v>514</v>
      </c>
      <c r="Q15" s="5" t="s">
        <v>534</v>
      </c>
      <c r="R15" s="5" t="s">
        <v>535</v>
      </c>
      <c r="S15" s="5"/>
    </row>
    <row r="16" ht="29.2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487</v>
      </c>
      <c r="M16" s="5" t="s">
        <v>536</v>
      </c>
      <c r="N16" s="5" t="s">
        <v>504</v>
      </c>
      <c r="O16" s="5" t="s">
        <v>509</v>
      </c>
      <c r="P16" s="5" t="s">
        <v>506</v>
      </c>
      <c r="Q16" s="5" t="s">
        <v>536</v>
      </c>
      <c r="R16" s="5" t="s">
        <v>536</v>
      </c>
      <c r="S16" s="5"/>
    </row>
    <row r="17" ht="50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488</v>
      </c>
      <c r="M17" s="5" t="s">
        <v>537</v>
      </c>
      <c r="N17" s="5" t="s">
        <v>504</v>
      </c>
      <c r="O17" s="5" t="s">
        <v>538</v>
      </c>
      <c r="P17" s="5" t="s">
        <v>506</v>
      </c>
      <c r="Q17" s="5" t="s">
        <v>537</v>
      </c>
      <c r="R17" s="5" t="s">
        <v>537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489</v>
      </c>
      <c r="L18" s="8" t="s">
        <v>490</v>
      </c>
      <c r="M18" s="5" t="s">
        <v>539</v>
      </c>
      <c r="N18" s="5" t="s">
        <v>512</v>
      </c>
      <c r="O18" s="5" t="s">
        <v>540</v>
      </c>
      <c r="P18" s="5" t="s">
        <v>520</v>
      </c>
      <c r="Q18" s="5" t="s">
        <v>541</v>
      </c>
      <c r="R18" s="5" t="s">
        <v>542</v>
      </c>
      <c r="S18" s="5"/>
    </row>
    <row r="19" ht="16.35" customHeight="1" spans="1:8">
      <c r="A19" s="7" t="s">
        <v>299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D16" sqref="D16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</cols>
  <sheetData>
    <row r="1" ht="12.95" customHeight="1" spans="1:8">
      <c r="A1" s="1"/>
      <c r="H1" s="16" t="s">
        <v>30</v>
      </c>
    </row>
    <row r="2" ht="24.2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f>B7+B8</f>
        <v>51097729</v>
      </c>
      <c r="C6" s="5" t="s">
        <v>41</v>
      </c>
      <c r="D6" s="34"/>
      <c r="E6" s="14" t="s">
        <v>42</v>
      </c>
      <c r="F6" s="13">
        <f>SUM(F7:F9)</f>
        <v>51097729</v>
      </c>
      <c r="G6" s="5" t="s">
        <v>43</v>
      </c>
      <c r="H6" s="6">
        <v>26932091</v>
      </c>
    </row>
    <row r="7" ht="16.35" customHeight="1" spans="1:8">
      <c r="A7" s="5" t="s">
        <v>44</v>
      </c>
      <c r="B7" s="6">
        <f>31497729+9100000</f>
        <v>40597729</v>
      </c>
      <c r="C7" s="5" t="s">
        <v>45</v>
      </c>
      <c r="D7" s="34"/>
      <c r="E7" s="5" t="s">
        <v>46</v>
      </c>
      <c r="F7" s="6">
        <v>26932091</v>
      </c>
      <c r="G7" s="5" t="s">
        <v>47</v>
      </c>
      <c r="H7" s="6">
        <f>4559248+9100000+10500000</f>
        <v>24159248</v>
      </c>
    </row>
    <row r="8" ht="16.35" customHeight="1" spans="1:8">
      <c r="A8" s="14" t="s">
        <v>48</v>
      </c>
      <c r="B8" s="6">
        <v>10500000</v>
      </c>
      <c r="C8" s="5" t="s">
        <v>49</v>
      </c>
      <c r="D8" s="34"/>
      <c r="E8" s="5" t="s">
        <v>50</v>
      </c>
      <c r="F8" s="6">
        <f>4559248+9100000+10500000</f>
        <v>24159248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4">
        <f>24386693+9100000+10500000</f>
        <v>43986693</v>
      </c>
      <c r="E9" s="5" t="s">
        <v>54</v>
      </c>
      <c r="F9" s="6">
        <v>6390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4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4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4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>
        <v>10500000</v>
      </c>
      <c r="C13" s="5" t="s">
        <v>69</v>
      </c>
      <c r="D13" s="34">
        <v>3107435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4"/>
      <c r="E14" s="5" t="s">
        <v>74</v>
      </c>
      <c r="F14" s="6"/>
      <c r="G14" s="5" t="s">
        <v>75</v>
      </c>
      <c r="H14" s="6">
        <v>6390</v>
      </c>
    </row>
    <row r="15" ht="16.35" customHeight="1" spans="1:8">
      <c r="A15" s="5" t="s">
        <v>76</v>
      </c>
      <c r="B15" s="6"/>
      <c r="C15" s="5" t="s">
        <v>77</v>
      </c>
      <c r="D15" s="34">
        <v>1662063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4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4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4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4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34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34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34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34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34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4">
        <v>2341538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4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4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34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34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34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34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34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4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4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4"/>
      <c r="E35" s="5"/>
      <c r="F35" s="5"/>
      <c r="G35" s="5"/>
      <c r="H35" s="5"/>
    </row>
    <row r="36" ht="16.35" customHeight="1" spans="1:8">
      <c r="A36" s="14" t="s">
        <v>127</v>
      </c>
      <c r="B36" s="13">
        <f>B6</f>
        <v>51097729</v>
      </c>
      <c r="C36" s="14" t="s">
        <v>128</v>
      </c>
      <c r="D36" s="13">
        <f>SUM(D6:D35)</f>
        <v>51097729</v>
      </c>
      <c r="E36" s="14" t="s">
        <v>128</v>
      </c>
      <c r="F36" s="13">
        <f>F6</f>
        <v>51097729</v>
      </c>
      <c r="G36" s="14" t="s">
        <v>128</v>
      </c>
      <c r="H36" s="13">
        <f>H14+H7+H6</f>
        <v>51097729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51097729</v>
      </c>
      <c r="C39" s="14" t="s">
        <v>132</v>
      </c>
      <c r="D39" s="13">
        <f>D36</f>
        <v>51097729</v>
      </c>
      <c r="E39" s="14" t="s">
        <v>132</v>
      </c>
      <c r="F39" s="13">
        <f>F36</f>
        <v>51097729</v>
      </c>
      <c r="G39" s="14" t="s">
        <v>132</v>
      </c>
      <c r="H39" s="13">
        <f>H36</f>
        <v>51097729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4" sqref="E14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40">
        <f>D7</f>
        <v>51097729</v>
      </c>
      <c r="D7" s="40">
        <f>E7</f>
        <v>51097729</v>
      </c>
      <c r="E7" s="40">
        <f>E8</f>
        <v>51097729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9" customHeight="1" spans="1:25">
      <c r="A8" s="12" t="s">
        <v>154</v>
      </c>
      <c r="B8" s="12" t="s">
        <v>4</v>
      </c>
      <c r="C8" s="40">
        <f>D8</f>
        <v>51097729</v>
      </c>
      <c r="D8" s="40">
        <f>E8</f>
        <v>51097729</v>
      </c>
      <c r="E8" s="40">
        <f>E9</f>
        <v>51097729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9" customHeight="1" spans="1:25">
      <c r="A9" s="45" t="s">
        <v>155</v>
      </c>
      <c r="B9" s="45" t="s">
        <v>156</v>
      </c>
      <c r="C9" s="34">
        <f>D9</f>
        <v>51097729</v>
      </c>
      <c r="D9" s="34">
        <f>E9</f>
        <v>51097729</v>
      </c>
      <c r="E9" s="6">
        <f>31497729+19600000</f>
        <v>51097729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8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8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9"/>
      <c r="B6" s="39"/>
      <c r="C6" s="39"/>
      <c r="D6" s="50" t="s">
        <v>136</v>
      </c>
      <c r="E6" s="50"/>
      <c r="F6" s="51">
        <f t="shared" ref="F6:F11" si="0">G6</f>
        <v>51097729</v>
      </c>
      <c r="G6" s="51">
        <f>G7</f>
        <v>51097729</v>
      </c>
      <c r="H6" s="51"/>
      <c r="I6" s="51"/>
      <c r="J6" s="50"/>
      <c r="K6" s="50"/>
    </row>
    <row r="7" ht="22.9" customHeight="1" spans="1:11">
      <c r="A7" s="52"/>
      <c r="B7" s="52"/>
      <c r="C7" s="52"/>
      <c r="D7" s="53" t="s">
        <v>154</v>
      </c>
      <c r="E7" s="53" t="s">
        <v>154</v>
      </c>
      <c r="F7" s="51">
        <f t="shared" si="0"/>
        <v>51097729</v>
      </c>
      <c r="G7" s="51">
        <f>G8</f>
        <v>51097729</v>
      </c>
      <c r="H7" s="51"/>
      <c r="I7" s="51"/>
      <c r="J7" s="56"/>
      <c r="K7" s="56"/>
    </row>
    <row r="8" ht="22.9" customHeight="1" spans="1:11">
      <c r="A8" s="52"/>
      <c r="B8" s="52"/>
      <c r="C8" s="52"/>
      <c r="D8" s="53" t="s">
        <v>155</v>
      </c>
      <c r="E8" s="53" t="s">
        <v>169</v>
      </c>
      <c r="F8" s="51">
        <f t="shared" si="0"/>
        <v>51097729</v>
      </c>
      <c r="G8" s="51">
        <f>G9+G12+G20+G25</f>
        <v>51097729</v>
      </c>
      <c r="H8" s="51"/>
      <c r="I8" s="51"/>
      <c r="J8" s="56"/>
      <c r="K8" s="56"/>
    </row>
    <row r="9" ht="20.65" customHeight="1" spans="1:11">
      <c r="A9" s="54" t="s">
        <v>170</v>
      </c>
      <c r="B9" s="55"/>
      <c r="C9" s="55"/>
      <c r="D9" s="53" t="s">
        <v>171</v>
      </c>
      <c r="E9" s="56" t="s">
        <v>172</v>
      </c>
      <c r="F9" s="51">
        <f t="shared" si="0"/>
        <v>43986693</v>
      </c>
      <c r="G9" s="51">
        <f>G10</f>
        <v>43986693</v>
      </c>
      <c r="H9" s="51"/>
      <c r="I9" s="51"/>
      <c r="J9" s="56"/>
      <c r="K9" s="56"/>
    </row>
    <row r="10" ht="24.95" customHeight="1" spans="1:11">
      <c r="A10" s="54" t="s">
        <v>170</v>
      </c>
      <c r="B10" s="54" t="s">
        <v>173</v>
      </c>
      <c r="C10" s="55"/>
      <c r="D10" s="57" t="s">
        <v>174</v>
      </c>
      <c r="E10" s="58" t="s">
        <v>175</v>
      </c>
      <c r="F10" s="59">
        <f t="shared" si="0"/>
        <v>43986693</v>
      </c>
      <c r="G10" s="51">
        <f>G11</f>
        <v>43986693</v>
      </c>
      <c r="H10" s="51"/>
      <c r="I10" s="51"/>
      <c r="J10" s="58"/>
      <c r="K10" s="58"/>
    </row>
    <row r="11" ht="28.5" customHeight="1" spans="1:11">
      <c r="A11" s="54" t="s">
        <v>170</v>
      </c>
      <c r="B11" s="54" t="s">
        <v>173</v>
      </c>
      <c r="C11" s="54" t="s">
        <v>176</v>
      </c>
      <c r="D11" s="57" t="s">
        <v>177</v>
      </c>
      <c r="E11" s="58" t="s">
        <v>178</v>
      </c>
      <c r="F11" s="59">
        <f t="shared" si="0"/>
        <v>43986693</v>
      </c>
      <c r="G11" s="59">
        <f>24386693+9100000+10500000</f>
        <v>43986693</v>
      </c>
      <c r="H11" s="59"/>
      <c r="I11" s="59"/>
      <c r="J11" s="58"/>
      <c r="K11" s="58"/>
    </row>
    <row r="12" ht="20.65" customHeight="1" spans="1:11">
      <c r="A12" s="54" t="s">
        <v>179</v>
      </c>
      <c r="B12" s="55"/>
      <c r="C12" s="55"/>
      <c r="D12" s="53" t="s">
        <v>180</v>
      </c>
      <c r="E12" s="56" t="s">
        <v>181</v>
      </c>
      <c r="F12" s="60">
        <v>3107435</v>
      </c>
      <c r="G12" s="51">
        <v>3107435</v>
      </c>
      <c r="H12" s="51"/>
      <c r="I12" s="51"/>
      <c r="J12" s="56"/>
      <c r="K12" s="56"/>
    </row>
    <row r="13" ht="24.95" customHeight="1" spans="1:11">
      <c r="A13" s="54" t="s">
        <v>179</v>
      </c>
      <c r="B13" s="54" t="s">
        <v>176</v>
      </c>
      <c r="C13" s="55"/>
      <c r="D13" s="57" t="s">
        <v>182</v>
      </c>
      <c r="E13" s="58" t="s">
        <v>183</v>
      </c>
      <c r="F13" s="59">
        <v>165576</v>
      </c>
      <c r="G13" s="51">
        <v>165576</v>
      </c>
      <c r="H13" s="51"/>
      <c r="I13" s="51"/>
      <c r="J13" s="58"/>
      <c r="K13" s="58"/>
    </row>
    <row r="14" ht="28.5" customHeight="1" spans="1:11">
      <c r="A14" s="54" t="s">
        <v>179</v>
      </c>
      <c r="B14" s="54" t="s">
        <v>176</v>
      </c>
      <c r="C14" s="54" t="s">
        <v>176</v>
      </c>
      <c r="D14" s="57" t="s">
        <v>184</v>
      </c>
      <c r="E14" s="58" t="s">
        <v>178</v>
      </c>
      <c r="F14" s="59">
        <v>165576</v>
      </c>
      <c r="G14" s="59">
        <v>165576</v>
      </c>
      <c r="H14" s="59"/>
      <c r="I14" s="59"/>
      <c r="J14" s="58"/>
      <c r="K14" s="58"/>
    </row>
    <row r="15" ht="24.95" customHeight="1" spans="1:11">
      <c r="A15" s="54" t="s">
        <v>179</v>
      </c>
      <c r="B15" s="54" t="s">
        <v>185</v>
      </c>
      <c r="C15" s="55"/>
      <c r="D15" s="57" t="s">
        <v>186</v>
      </c>
      <c r="E15" s="58" t="s">
        <v>187</v>
      </c>
      <c r="F15" s="59">
        <v>2874136</v>
      </c>
      <c r="G15" s="51">
        <v>2874136</v>
      </c>
      <c r="H15" s="51"/>
      <c r="I15" s="51"/>
      <c r="J15" s="58"/>
      <c r="K15" s="58"/>
    </row>
    <row r="16" ht="28.5" customHeight="1" spans="1:11">
      <c r="A16" s="54" t="s">
        <v>179</v>
      </c>
      <c r="B16" s="54" t="s">
        <v>185</v>
      </c>
      <c r="C16" s="54" t="s">
        <v>185</v>
      </c>
      <c r="D16" s="57" t="s">
        <v>188</v>
      </c>
      <c r="E16" s="58" t="s">
        <v>189</v>
      </c>
      <c r="F16" s="59">
        <v>2874136</v>
      </c>
      <c r="G16" s="59">
        <v>2874136</v>
      </c>
      <c r="H16" s="59"/>
      <c r="I16" s="59"/>
      <c r="J16" s="58"/>
      <c r="K16" s="58"/>
    </row>
    <row r="17" ht="24.95" customHeight="1" spans="1:11">
      <c r="A17" s="54" t="s">
        <v>179</v>
      </c>
      <c r="B17" s="54" t="s">
        <v>190</v>
      </c>
      <c r="C17" s="55"/>
      <c r="D17" s="57" t="s">
        <v>191</v>
      </c>
      <c r="E17" s="58" t="s">
        <v>192</v>
      </c>
      <c r="F17" s="59">
        <v>67723</v>
      </c>
      <c r="G17" s="51">
        <v>67723</v>
      </c>
      <c r="H17" s="51"/>
      <c r="I17" s="51"/>
      <c r="J17" s="58"/>
      <c r="K17" s="58"/>
    </row>
    <row r="18" ht="28.5" customHeight="1" spans="1:11">
      <c r="A18" s="54" t="s">
        <v>179</v>
      </c>
      <c r="B18" s="54" t="s">
        <v>190</v>
      </c>
      <c r="C18" s="54" t="s">
        <v>176</v>
      </c>
      <c r="D18" s="57" t="s">
        <v>193</v>
      </c>
      <c r="E18" s="58" t="s">
        <v>194</v>
      </c>
      <c r="F18" s="59">
        <v>413</v>
      </c>
      <c r="G18" s="59">
        <v>413</v>
      </c>
      <c r="H18" s="59"/>
      <c r="I18" s="59"/>
      <c r="J18" s="58"/>
      <c r="K18" s="58"/>
    </row>
    <row r="19" ht="28.5" customHeight="1" spans="1:11">
      <c r="A19" s="54" t="s">
        <v>179</v>
      </c>
      <c r="B19" s="54" t="s">
        <v>190</v>
      </c>
      <c r="C19" s="54" t="s">
        <v>173</v>
      </c>
      <c r="D19" s="57" t="s">
        <v>195</v>
      </c>
      <c r="E19" s="58" t="s">
        <v>196</v>
      </c>
      <c r="F19" s="59">
        <v>67310</v>
      </c>
      <c r="G19" s="59">
        <v>67310</v>
      </c>
      <c r="H19" s="59"/>
      <c r="I19" s="59"/>
      <c r="J19" s="58"/>
      <c r="K19" s="58"/>
    </row>
    <row r="20" ht="20.65" customHeight="1" spans="1:11">
      <c r="A20" s="54" t="s">
        <v>197</v>
      </c>
      <c r="B20" s="55"/>
      <c r="C20" s="55"/>
      <c r="D20" s="53" t="s">
        <v>198</v>
      </c>
      <c r="E20" s="56" t="s">
        <v>199</v>
      </c>
      <c r="F20" s="60">
        <v>1662063</v>
      </c>
      <c r="G20" s="51">
        <v>1662063</v>
      </c>
      <c r="H20" s="51"/>
      <c r="I20" s="51"/>
      <c r="J20" s="56"/>
      <c r="K20" s="56"/>
    </row>
    <row r="21" ht="24.95" customHeight="1" spans="1:11">
      <c r="A21" s="54" t="s">
        <v>197</v>
      </c>
      <c r="B21" s="54" t="s">
        <v>200</v>
      </c>
      <c r="C21" s="55"/>
      <c r="D21" s="57" t="s">
        <v>201</v>
      </c>
      <c r="E21" s="58" t="s">
        <v>202</v>
      </c>
      <c r="F21" s="59">
        <v>1662063</v>
      </c>
      <c r="G21" s="51">
        <v>1662063</v>
      </c>
      <c r="H21" s="51"/>
      <c r="I21" s="51"/>
      <c r="J21" s="58"/>
      <c r="K21" s="58"/>
    </row>
    <row r="22" ht="28.5" customHeight="1" spans="1:11">
      <c r="A22" s="54" t="s">
        <v>197</v>
      </c>
      <c r="B22" s="54" t="s">
        <v>200</v>
      </c>
      <c r="C22" s="54" t="s">
        <v>176</v>
      </c>
      <c r="D22" s="57" t="s">
        <v>203</v>
      </c>
      <c r="E22" s="58" t="s">
        <v>204</v>
      </c>
      <c r="F22" s="59">
        <v>1218584</v>
      </c>
      <c r="G22" s="59">
        <v>1218584</v>
      </c>
      <c r="H22" s="59"/>
      <c r="I22" s="59"/>
      <c r="J22" s="58"/>
      <c r="K22" s="58"/>
    </row>
    <row r="23" ht="28.5" customHeight="1" spans="1:11">
      <c r="A23" s="54" t="s">
        <v>197</v>
      </c>
      <c r="B23" s="54" t="s">
        <v>200</v>
      </c>
      <c r="C23" s="54" t="s">
        <v>205</v>
      </c>
      <c r="D23" s="57" t="s">
        <v>206</v>
      </c>
      <c r="E23" s="58" t="s">
        <v>207</v>
      </c>
      <c r="F23" s="59">
        <v>420259</v>
      </c>
      <c r="G23" s="59">
        <v>420259</v>
      </c>
      <c r="H23" s="59"/>
      <c r="I23" s="59"/>
      <c r="J23" s="58"/>
      <c r="K23" s="58"/>
    </row>
    <row r="24" ht="28.5" customHeight="1" spans="1:11">
      <c r="A24" s="54" t="s">
        <v>197</v>
      </c>
      <c r="B24" s="54" t="s">
        <v>200</v>
      </c>
      <c r="C24" s="54" t="s">
        <v>208</v>
      </c>
      <c r="D24" s="57" t="s">
        <v>209</v>
      </c>
      <c r="E24" s="58" t="s">
        <v>210</v>
      </c>
      <c r="F24" s="59">
        <v>23220</v>
      </c>
      <c r="G24" s="59">
        <v>23220</v>
      </c>
      <c r="H24" s="59"/>
      <c r="I24" s="59"/>
      <c r="J24" s="58"/>
      <c r="K24" s="58"/>
    </row>
    <row r="25" ht="20.65" customHeight="1" spans="1:11">
      <c r="A25" s="54" t="s">
        <v>211</v>
      </c>
      <c r="B25" s="55"/>
      <c r="C25" s="55"/>
      <c r="D25" s="53" t="s">
        <v>212</v>
      </c>
      <c r="E25" s="56" t="s">
        <v>213</v>
      </c>
      <c r="F25" s="60">
        <v>2341538</v>
      </c>
      <c r="G25" s="51">
        <v>2341538</v>
      </c>
      <c r="H25" s="51"/>
      <c r="I25" s="51"/>
      <c r="J25" s="56"/>
      <c r="K25" s="56"/>
    </row>
    <row r="26" ht="24.95" customHeight="1" spans="1:11">
      <c r="A26" s="54" t="s">
        <v>211</v>
      </c>
      <c r="B26" s="54" t="s">
        <v>173</v>
      </c>
      <c r="C26" s="55"/>
      <c r="D26" s="57" t="s">
        <v>214</v>
      </c>
      <c r="E26" s="58" t="s">
        <v>215</v>
      </c>
      <c r="F26" s="59">
        <v>2341538</v>
      </c>
      <c r="G26" s="51">
        <v>2341538</v>
      </c>
      <c r="H26" s="51"/>
      <c r="I26" s="51"/>
      <c r="J26" s="58"/>
      <c r="K26" s="58"/>
    </row>
    <row r="27" ht="28.5" customHeight="1" spans="1:11">
      <c r="A27" s="54" t="s">
        <v>211</v>
      </c>
      <c r="B27" s="54" t="s">
        <v>173</v>
      </c>
      <c r="C27" s="54" t="s">
        <v>176</v>
      </c>
      <c r="D27" s="57" t="s">
        <v>216</v>
      </c>
      <c r="E27" s="58" t="s">
        <v>217</v>
      </c>
      <c r="F27" s="59">
        <v>2341538</v>
      </c>
      <c r="G27" s="59">
        <v>2341538</v>
      </c>
      <c r="H27" s="59"/>
      <c r="I27" s="59"/>
      <c r="J27" s="58"/>
      <c r="K27" s="5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15" zoomScaleNormal="115" workbookViewId="0">
      <selection activeCell="O10" sqref="O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.875" customWidth="1"/>
    <col min="7" max="7" width="10.125" customWidth="1"/>
    <col min="8" max="8" width="12.1666666666667" customWidth="1"/>
    <col min="9" max="12" width="7.125" customWidth="1"/>
    <col min="13" max="13" width="6.75" customWidth="1"/>
    <col min="14" max="14" width="7.125" customWidth="1"/>
    <col min="15" max="15" width="10.3166666666667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218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G6+H6+O6</f>
        <v>51097729</v>
      </c>
      <c r="G6" s="13">
        <f>G7</f>
        <v>33032091</v>
      </c>
      <c r="H6" s="13">
        <f>H7</f>
        <v>15059248</v>
      </c>
      <c r="I6" s="13"/>
      <c r="J6" s="13"/>
      <c r="K6" s="13"/>
      <c r="L6" s="13"/>
      <c r="M6" s="13"/>
      <c r="N6" s="13"/>
      <c r="O6" s="13">
        <f>O7</f>
        <v>3006390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f>G7+H7+O7</f>
        <v>51097729</v>
      </c>
      <c r="G7" s="13">
        <f>G8</f>
        <v>33032091</v>
      </c>
      <c r="H7" s="13">
        <f>H8</f>
        <v>15059248</v>
      </c>
      <c r="I7" s="13"/>
      <c r="J7" s="13"/>
      <c r="K7" s="13"/>
      <c r="L7" s="13"/>
      <c r="M7" s="13"/>
      <c r="N7" s="13"/>
      <c r="O7" s="13">
        <f>O8</f>
        <v>3006390</v>
      </c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 t="s">
        <v>155</v>
      </c>
      <c r="E8" s="32" t="s">
        <v>156</v>
      </c>
      <c r="F8" s="13">
        <f>G8+H8+O8</f>
        <v>51097729</v>
      </c>
      <c r="G8" s="13">
        <f>SUM(G9:G17)</f>
        <v>33032091</v>
      </c>
      <c r="H8" s="13">
        <f>H9</f>
        <v>15059248</v>
      </c>
      <c r="I8" s="13"/>
      <c r="J8" s="13"/>
      <c r="K8" s="13"/>
      <c r="L8" s="13"/>
      <c r="M8" s="13"/>
      <c r="N8" s="13"/>
      <c r="O8" s="13">
        <f>O9+O16</f>
        <v>3006390</v>
      </c>
      <c r="P8" s="13"/>
      <c r="Q8" s="13"/>
      <c r="R8" s="13"/>
      <c r="S8" s="13"/>
      <c r="T8" s="13"/>
    </row>
    <row r="9" ht="22.9" customHeight="1" spans="1:20">
      <c r="A9" s="36" t="s">
        <v>170</v>
      </c>
      <c r="B9" s="36" t="s">
        <v>173</v>
      </c>
      <c r="C9" s="36" t="s">
        <v>176</v>
      </c>
      <c r="D9" s="33" t="s">
        <v>236</v>
      </c>
      <c r="E9" s="37" t="s">
        <v>237</v>
      </c>
      <c r="F9" s="13">
        <f>G9+H9+O9</f>
        <v>43986693</v>
      </c>
      <c r="G9" s="38">
        <f>19827445+6100000</f>
        <v>25927445</v>
      </c>
      <c r="H9" s="38">
        <f>4559248+10500000</f>
        <v>15059248</v>
      </c>
      <c r="I9" s="38"/>
      <c r="J9" s="38"/>
      <c r="K9" s="38"/>
      <c r="L9" s="38"/>
      <c r="M9" s="38"/>
      <c r="N9" s="38"/>
      <c r="O9" s="38">
        <v>3000000</v>
      </c>
      <c r="P9" s="38"/>
      <c r="Q9" s="38"/>
      <c r="R9" s="38"/>
      <c r="S9" s="38"/>
      <c r="T9" s="38"/>
    </row>
    <row r="10" ht="22.9" customHeight="1" spans="1:20">
      <c r="A10" s="36" t="s">
        <v>179</v>
      </c>
      <c r="B10" s="36" t="s">
        <v>176</v>
      </c>
      <c r="C10" s="36" t="s">
        <v>176</v>
      </c>
      <c r="D10" s="33" t="s">
        <v>236</v>
      </c>
      <c r="E10" s="37" t="s">
        <v>237</v>
      </c>
      <c r="F10" s="38">
        <v>165576</v>
      </c>
      <c r="G10" s="38">
        <v>165576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22.9" customHeight="1" spans="1:20">
      <c r="A11" s="36" t="s">
        <v>179</v>
      </c>
      <c r="B11" s="36" t="s">
        <v>185</v>
      </c>
      <c r="C11" s="36" t="s">
        <v>185</v>
      </c>
      <c r="D11" s="33" t="s">
        <v>236</v>
      </c>
      <c r="E11" s="37" t="s">
        <v>238</v>
      </c>
      <c r="F11" s="38">
        <v>2874136</v>
      </c>
      <c r="G11" s="38">
        <v>2874136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22.9" customHeight="1" spans="1:20">
      <c r="A12" s="36" t="s">
        <v>179</v>
      </c>
      <c r="B12" s="36" t="s">
        <v>190</v>
      </c>
      <c r="C12" s="36" t="s">
        <v>176</v>
      </c>
      <c r="D12" s="33" t="s">
        <v>236</v>
      </c>
      <c r="E12" s="37" t="s">
        <v>239</v>
      </c>
      <c r="F12" s="38">
        <v>413</v>
      </c>
      <c r="G12" s="38">
        <v>413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ht="22.9" customHeight="1" spans="1:20">
      <c r="A13" s="36" t="s">
        <v>179</v>
      </c>
      <c r="B13" s="36" t="s">
        <v>190</v>
      </c>
      <c r="C13" s="36" t="s">
        <v>173</v>
      </c>
      <c r="D13" s="33" t="s">
        <v>236</v>
      </c>
      <c r="E13" s="37" t="s">
        <v>240</v>
      </c>
      <c r="F13" s="38">
        <v>67310</v>
      </c>
      <c r="G13" s="38">
        <v>67310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ht="22.9" customHeight="1" spans="1:20">
      <c r="A14" s="36" t="s">
        <v>197</v>
      </c>
      <c r="B14" s="36" t="s">
        <v>200</v>
      </c>
      <c r="C14" s="36" t="s">
        <v>176</v>
      </c>
      <c r="D14" s="33" t="s">
        <v>236</v>
      </c>
      <c r="E14" s="37" t="s">
        <v>241</v>
      </c>
      <c r="F14" s="38">
        <v>1218584</v>
      </c>
      <c r="G14" s="38">
        <v>1218584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ht="22.9" customHeight="1" spans="1:20">
      <c r="A15" s="36" t="s">
        <v>197</v>
      </c>
      <c r="B15" s="36" t="s">
        <v>200</v>
      </c>
      <c r="C15" s="36" t="s">
        <v>205</v>
      </c>
      <c r="D15" s="33" t="s">
        <v>236</v>
      </c>
      <c r="E15" s="37" t="s">
        <v>242</v>
      </c>
      <c r="F15" s="38">
        <v>420259</v>
      </c>
      <c r="G15" s="38">
        <v>420259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ht="22.9" customHeight="1" spans="1:20">
      <c r="A16" s="36" t="s">
        <v>197</v>
      </c>
      <c r="B16" s="36" t="s">
        <v>200</v>
      </c>
      <c r="C16" s="36" t="s">
        <v>208</v>
      </c>
      <c r="D16" s="33" t="s">
        <v>236</v>
      </c>
      <c r="E16" s="37" t="s">
        <v>243</v>
      </c>
      <c r="F16" s="38">
        <v>23220</v>
      </c>
      <c r="G16" s="38">
        <v>16830</v>
      </c>
      <c r="H16" s="38"/>
      <c r="I16" s="38"/>
      <c r="J16" s="38"/>
      <c r="K16" s="38"/>
      <c r="L16" s="38"/>
      <c r="M16" s="38"/>
      <c r="N16" s="38"/>
      <c r="O16" s="38">
        <v>6390</v>
      </c>
      <c r="P16" s="38"/>
      <c r="Q16" s="38"/>
      <c r="R16" s="38"/>
      <c r="S16" s="38"/>
      <c r="T16" s="38"/>
    </row>
    <row r="17" ht="22.9" customHeight="1" spans="1:20">
      <c r="A17" s="36" t="s">
        <v>211</v>
      </c>
      <c r="B17" s="36" t="s">
        <v>173</v>
      </c>
      <c r="C17" s="36" t="s">
        <v>176</v>
      </c>
      <c r="D17" s="33" t="s">
        <v>236</v>
      </c>
      <c r="E17" s="37" t="s">
        <v>244</v>
      </c>
      <c r="F17" s="38">
        <v>2341538</v>
      </c>
      <c r="G17" s="38">
        <v>2341538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zoomScale="115" zoomScaleNormal="115" workbookViewId="0">
      <selection activeCell="L14" sqref="L1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0.125" customWidth="1"/>
    <col min="9" max="9" width="12.7083333333333" customWidth="1"/>
    <col min="10" max="10" width="11.1916666666667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245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246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247</v>
      </c>
      <c r="I5" s="18" t="s">
        <v>248</v>
      </c>
      <c r="J5" s="18" t="s">
        <v>230</v>
      </c>
      <c r="K5" s="18" t="s">
        <v>136</v>
      </c>
      <c r="L5" s="18" t="s">
        <v>249</v>
      </c>
      <c r="M5" s="18" t="s">
        <v>250</v>
      </c>
      <c r="N5" s="18" t="s">
        <v>251</v>
      </c>
      <c r="O5" s="18" t="s">
        <v>232</v>
      </c>
      <c r="P5" s="18" t="s">
        <v>252</v>
      </c>
      <c r="Q5" s="18" t="s">
        <v>253</v>
      </c>
      <c r="R5" s="18" t="s">
        <v>254</v>
      </c>
      <c r="S5" s="18" t="s">
        <v>228</v>
      </c>
      <c r="T5" s="18" t="s">
        <v>231</v>
      </c>
      <c r="U5" s="18" t="s">
        <v>235</v>
      </c>
    </row>
    <row r="6" ht="22.9" customHeight="1" spans="1:21">
      <c r="A6" s="14"/>
      <c r="B6" s="14"/>
      <c r="C6" s="14"/>
      <c r="D6" s="14"/>
      <c r="E6" s="14" t="s">
        <v>136</v>
      </c>
      <c r="F6" s="13">
        <f>G6</f>
        <v>51097729</v>
      </c>
      <c r="G6" s="13">
        <f>H6+I6+J6</f>
        <v>51097729</v>
      </c>
      <c r="H6" s="13">
        <f>H7</f>
        <v>33032091</v>
      </c>
      <c r="I6" s="13">
        <f>I7</f>
        <v>15059248</v>
      </c>
      <c r="J6" s="13">
        <f>J7</f>
        <v>3006390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13">
        <f>G7</f>
        <v>51097729</v>
      </c>
      <c r="G7" s="13">
        <f>H7+I7+J7</f>
        <v>51097729</v>
      </c>
      <c r="H7" s="13">
        <f>H8</f>
        <v>33032091</v>
      </c>
      <c r="I7" s="13">
        <f>I8</f>
        <v>15059248</v>
      </c>
      <c r="J7" s="13">
        <f>J8</f>
        <v>3006390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35"/>
      <c r="B8" s="35"/>
      <c r="C8" s="35"/>
      <c r="D8" s="32" t="s">
        <v>155</v>
      </c>
      <c r="E8" s="32" t="s">
        <v>156</v>
      </c>
      <c r="F8" s="13">
        <f>G8</f>
        <v>51097729</v>
      </c>
      <c r="G8" s="13">
        <f>H8+I8+J8</f>
        <v>51097729</v>
      </c>
      <c r="H8" s="13">
        <f>SUM(H9:H17)</f>
        <v>33032091</v>
      </c>
      <c r="I8" s="13">
        <f>I9</f>
        <v>15059248</v>
      </c>
      <c r="J8" s="13">
        <f>J9+J16</f>
        <v>3006390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36" t="s">
        <v>170</v>
      </c>
      <c r="B9" s="36" t="s">
        <v>173</v>
      </c>
      <c r="C9" s="36" t="s">
        <v>176</v>
      </c>
      <c r="D9" s="33" t="s">
        <v>236</v>
      </c>
      <c r="E9" s="37" t="s">
        <v>237</v>
      </c>
      <c r="F9" s="13">
        <f>G9</f>
        <v>43986693</v>
      </c>
      <c r="G9" s="13">
        <f>H9+I9+J9</f>
        <v>43986693</v>
      </c>
      <c r="H9" s="6">
        <f>19827445+6100000</f>
        <v>25927445</v>
      </c>
      <c r="I9" s="6">
        <f>4559248+10500000</f>
        <v>15059248</v>
      </c>
      <c r="J9" s="6">
        <v>3000000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6" t="s">
        <v>179</v>
      </c>
      <c r="B10" s="36" t="s">
        <v>176</v>
      </c>
      <c r="C10" s="36" t="s">
        <v>176</v>
      </c>
      <c r="D10" s="33" t="s">
        <v>236</v>
      </c>
      <c r="E10" s="37" t="s">
        <v>237</v>
      </c>
      <c r="F10" s="34">
        <v>165576</v>
      </c>
      <c r="G10" s="6">
        <v>165576</v>
      </c>
      <c r="H10" s="6">
        <v>165576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6" t="s">
        <v>179</v>
      </c>
      <c r="B11" s="36" t="s">
        <v>185</v>
      </c>
      <c r="C11" s="36" t="s">
        <v>185</v>
      </c>
      <c r="D11" s="33" t="s">
        <v>236</v>
      </c>
      <c r="E11" s="37" t="s">
        <v>238</v>
      </c>
      <c r="F11" s="34">
        <v>2874136</v>
      </c>
      <c r="G11" s="6">
        <v>2874136</v>
      </c>
      <c r="H11" s="6">
        <v>2874136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6" t="s">
        <v>179</v>
      </c>
      <c r="B12" s="36" t="s">
        <v>190</v>
      </c>
      <c r="C12" s="36" t="s">
        <v>176</v>
      </c>
      <c r="D12" s="33" t="s">
        <v>236</v>
      </c>
      <c r="E12" s="37" t="s">
        <v>239</v>
      </c>
      <c r="F12" s="34">
        <v>413</v>
      </c>
      <c r="G12" s="6">
        <v>413</v>
      </c>
      <c r="H12" s="6">
        <v>413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6" t="s">
        <v>179</v>
      </c>
      <c r="B13" s="36" t="s">
        <v>190</v>
      </c>
      <c r="C13" s="36" t="s">
        <v>173</v>
      </c>
      <c r="D13" s="33" t="s">
        <v>236</v>
      </c>
      <c r="E13" s="37" t="s">
        <v>240</v>
      </c>
      <c r="F13" s="34">
        <v>67310</v>
      </c>
      <c r="G13" s="6">
        <v>67310</v>
      </c>
      <c r="H13" s="6">
        <v>67310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6" t="s">
        <v>197</v>
      </c>
      <c r="B14" s="36" t="s">
        <v>200</v>
      </c>
      <c r="C14" s="36" t="s">
        <v>176</v>
      </c>
      <c r="D14" s="33" t="s">
        <v>236</v>
      </c>
      <c r="E14" s="37" t="s">
        <v>241</v>
      </c>
      <c r="F14" s="34">
        <v>1218584</v>
      </c>
      <c r="G14" s="6">
        <v>1218584</v>
      </c>
      <c r="H14" s="6">
        <v>1218584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6" t="s">
        <v>197</v>
      </c>
      <c r="B15" s="36" t="s">
        <v>200</v>
      </c>
      <c r="C15" s="36" t="s">
        <v>205</v>
      </c>
      <c r="D15" s="33" t="s">
        <v>236</v>
      </c>
      <c r="E15" s="37" t="s">
        <v>242</v>
      </c>
      <c r="F15" s="34">
        <v>420259</v>
      </c>
      <c r="G15" s="6">
        <v>420259</v>
      </c>
      <c r="H15" s="6">
        <v>420259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36" t="s">
        <v>197</v>
      </c>
      <c r="B16" s="36" t="s">
        <v>200</v>
      </c>
      <c r="C16" s="36" t="s">
        <v>208</v>
      </c>
      <c r="D16" s="33" t="s">
        <v>236</v>
      </c>
      <c r="E16" s="37" t="s">
        <v>243</v>
      </c>
      <c r="F16" s="34">
        <v>23220</v>
      </c>
      <c r="G16" s="6">
        <v>23220</v>
      </c>
      <c r="H16" s="6">
        <v>16830</v>
      </c>
      <c r="I16" s="6"/>
      <c r="J16" s="6">
        <v>6390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36" t="s">
        <v>211</v>
      </c>
      <c r="B17" s="36" t="s">
        <v>173</v>
      </c>
      <c r="C17" s="36" t="s">
        <v>176</v>
      </c>
      <c r="D17" s="33" t="s">
        <v>236</v>
      </c>
      <c r="E17" s="37" t="s">
        <v>244</v>
      </c>
      <c r="F17" s="34">
        <v>2341538</v>
      </c>
      <c r="G17" s="6">
        <v>2341538</v>
      </c>
      <c r="H17" s="6">
        <v>2341538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15" zoomScaleNormal="115" topLeftCell="A8" workbookViewId="0">
      <selection activeCell="D7" sqref="D7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255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256</v>
      </c>
      <c r="B6" s="13">
        <f>B7</f>
        <v>51097729</v>
      </c>
      <c r="C6" s="14" t="s">
        <v>257</v>
      </c>
      <c r="D6" s="40">
        <f>D10+D14+D16+D26</f>
        <v>51097729</v>
      </c>
    </row>
    <row r="7" ht="20.25" customHeight="1" spans="1:4">
      <c r="A7" s="5" t="s">
        <v>258</v>
      </c>
      <c r="B7" s="6">
        <f>B8+B9</f>
        <v>51097729</v>
      </c>
      <c r="C7" s="5" t="s">
        <v>41</v>
      </c>
      <c r="D7" s="34"/>
    </row>
    <row r="8" ht="20.25" customHeight="1" spans="1:4">
      <c r="A8" s="5" t="s">
        <v>259</v>
      </c>
      <c r="B8" s="6">
        <f>31497729+9100000</f>
        <v>40597729</v>
      </c>
      <c r="C8" s="5" t="s">
        <v>45</v>
      </c>
      <c r="D8" s="34"/>
    </row>
    <row r="9" ht="31.15" customHeight="1" spans="1:4">
      <c r="A9" s="5" t="s">
        <v>48</v>
      </c>
      <c r="B9" s="6">
        <v>10500000</v>
      </c>
      <c r="C9" s="5" t="s">
        <v>49</v>
      </c>
      <c r="D9" s="34"/>
    </row>
    <row r="10" ht="20.25" customHeight="1" spans="1:4">
      <c r="A10" s="5" t="s">
        <v>260</v>
      </c>
      <c r="B10" s="6"/>
      <c r="C10" s="5" t="s">
        <v>53</v>
      </c>
      <c r="D10" s="34">
        <f>24386693+9100000+10500000</f>
        <v>43986693</v>
      </c>
    </row>
    <row r="11" ht="20.25" customHeight="1" spans="1:4">
      <c r="A11" s="5" t="s">
        <v>261</v>
      </c>
      <c r="B11" s="6"/>
      <c r="C11" s="5" t="s">
        <v>57</v>
      </c>
      <c r="D11" s="34"/>
    </row>
    <row r="12" ht="20.25" customHeight="1" spans="1:4">
      <c r="A12" s="5" t="s">
        <v>262</v>
      </c>
      <c r="B12" s="6"/>
      <c r="C12" s="5" t="s">
        <v>61</v>
      </c>
      <c r="D12" s="34"/>
    </row>
    <row r="13" ht="20.25" customHeight="1" spans="1:4">
      <c r="A13" s="14" t="s">
        <v>263</v>
      </c>
      <c r="B13" s="13"/>
      <c r="C13" s="5" t="s">
        <v>65</v>
      </c>
      <c r="D13" s="34"/>
    </row>
    <row r="14" ht="20.25" customHeight="1" spans="1:4">
      <c r="A14" s="5" t="s">
        <v>258</v>
      </c>
      <c r="B14" s="6"/>
      <c r="C14" s="5" t="s">
        <v>69</v>
      </c>
      <c r="D14" s="34">
        <v>3107435</v>
      </c>
    </row>
    <row r="15" ht="20.25" customHeight="1" spans="1:4">
      <c r="A15" s="5" t="s">
        <v>260</v>
      </c>
      <c r="B15" s="6"/>
      <c r="C15" s="5" t="s">
        <v>73</v>
      </c>
      <c r="D15" s="34"/>
    </row>
    <row r="16" ht="20.25" customHeight="1" spans="1:4">
      <c r="A16" s="5" t="s">
        <v>261</v>
      </c>
      <c r="B16" s="6"/>
      <c r="C16" s="5" t="s">
        <v>77</v>
      </c>
      <c r="D16" s="34">
        <v>1662063</v>
      </c>
    </row>
    <row r="17" ht="20.25" customHeight="1" spans="1:4">
      <c r="A17" s="5" t="s">
        <v>262</v>
      </c>
      <c r="B17" s="6"/>
      <c r="C17" s="5" t="s">
        <v>81</v>
      </c>
      <c r="D17" s="34"/>
    </row>
    <row r="18" ht="20.25" customHeight="1" spans="1:4">
      <c r="A18" s="5"/>
      <c r="B18" s="6"/>
      <c r="C18" s="5" t="s">
        <v>85</v>
      </c>
      <c r="D18" s="34"/>
    </row>
    <row r="19" ht="20.25" customHeight="1" spans="1:4">
      <c r="A19" s="5"/>
      <c r="B19" s="5"/>
      <c r="C19" s="5" t="s">
        <v>89</v>
      </c>
      <c r="D19" s="34"/>
    </row>
    <row r="20" ht="20.25" customHeight="1" spans="1:4">
      <c r="A20" s="5"/>
      <c r="B20" s="5"/>
      <c r="C20" s="5" t="s">
        <v>93</v>
      </c>
      <c r="D20" s="34"/>
    </row>
    <row r="21" ht="20.25" customHeight="1" spans="1:4">
      <c r="A21" s="5"/>
      <c r="B21" s="5"/>
      <c r="C21" s="5" t="s">
        <v>97</v>
      </c>
      <c r="D21" s="34"/>
    </row>
    <row r="22" ht="20.25" customHeight="1" spans="1:4">
      <c r="A22" s="5"/>
      <c r="B22" s="5"/>
      <c r="C22" s="5" t="s">
        <v>100</v>
      </c>
      <c r="D22" s="34"/>
    </row>
    <row r="23" ht="20.25" customHeight="1" spans="1:4">
      <c r="A23" s="5"/>
      <c r="B23" s="5"/>
      <c r="C23" s="5" t="s">
        <v>103</v>
      </c>
      <c r="D23" s="34"/>
    </row>
    <row r="24" ht="20.25" customHeight="1" spans="1:4">
      <c r="A24" s="5"/>
      <c r="B24" s="5"/>
      <c r="C24" s="5" t="s">
        <v>105</v>
      </c>
      <c r="D24" s="34"/>
    </row>
    <row r="25" ht="20.25" customHeight="1" spans="1:4">
      <c r="A25" s="5"/>
      <c r="B25" s="5"/>
      <c r="C25" s="5" t="s">
        <v>107</v>
      </c>
      <c r="D25" s="34"/>
    </row>
    <row r="26" ht="20.25" customHeight="1" spans="1:4">
      <c r="A26" s="5"/>
      <c r="B26" s="5"/>
      <c r="C26" s="5" t="s">
        <v>109</v>
      </c>
      <c r="D26" s="34">
        <v>2341538</v>
      </c>
    </row>
    <row r="27" ht="20.25" customHeight="1" spans="1:4">
      <c r="A27" s="5"/>
      <c r="B27" s="5"/>
      <c r="C27" s="5" t="s">
        <v>111</v>
      </c>
      <c r="D27" s="34"/>
    </row>
    <row r="28" ht="20.25" customHeight="1" spans="1:4">
      <c r="A28" s="5"/>
      <c r="B28" s="5"/>
      <c r="C28" s="5" t="s">
        <v>113</v>
      </c>
      <c r="D28" s="34"/>
    </row>
    <row r="29" ht="20.25" customHeight="1" spans="1:4">
      <c r="A29" s="5"/>
      <c r="B29" s="5"/>
      <c r="C29" s="5" t="s">
        <v>115</v>
      </c>
      <c r="D29" s="34"/>
    </row>
    <row r="30" ht="20.25" customHeight="1" spans="1:4">
      <c r="A30" s="5"/>
      <c r="B30" s="5"/>
      <c r="C30" s="5" t="s">
        <v>117</v>
      </c>
      <c r="D30" s="34"/>
    </row>
    <row r="31" ht="20.25" customHeight="1" spans="1:4">
      <c r="A31" s="5"/>
      <c r="B31" s="5"/>
      <c r="C31" s="5" t="s">
        <v>119</v>
      </c>
      <c r="D31" s="34"/>
    </row>
    <row r="32" ht="20.25" customHeight="1" spans="1:4">
      <c r="A32" s="5"/>
      <c r="B32" s="5"/>
      <c r="C32" s="5" t="s">
        <v>121</v>
      </c>
      <c r="D32" s="34"/>
    </row>
    <row r="33" ht="20.25" customHeight="1" spans="1:4">
      <c r="A33" s="5"/>
      <c r="B33" s="5"/>
      <c r="C33" s="5" t="s">
        <v>123</v>
      </c>
      <c r="D33" s="34"/>
    </row>
    <row r="34" ht="20.25" customHeight="1" spans="1:4">
      <c r="A34" s="5"/>
      <c r="B34" s="5"/>
      <c r="C34" s="5" t="s">
        <v>124</v>
      </c>
      <c r="D34" s="34"/>
    </row>
    <row r="35" ht="20.25" customHeight="1" spans="1:4">
      <c r="A35" s="5"/>
      <c r="B35" s="5"/>
      <c r="C35" s="5" t="s">
        <v>125</v>
      </c>
      <c r="D35" s="34"/>
    </row>
    <row r="36" ht="20.25" customHeight="1" spans="1:4">
      <c r="A36" s="5"/>
      <c r="B36" s="5"/>
      <c r="C36" s="5" t="s">
        <v>126</v>
      </c>
      <c r="D36" s="34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264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265</v>
      </c>
      <c r="B40" s="13">
        <f>B6</f>
        <v>51097729</v>
      </c>
      <c r="C40" s="18" t="s">
        <v>266</v>
      </c>
      <c r="D40" s="40">
        <f>D6</f>
        <v>51097729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15" zoomScaleNormal="115" workbookViewId="0">
      <pane ySplit="6" topLeftCell="A7" activePane="bottomLeft" state="frozen"/>
      <selection/>
      <selection pane="bottomLeft" activeCell="J14" sqref="J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3.3666666666667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267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268</v>
      </c>
      <c r="I5" s="4"/>
      <c r="J5" s="4" t="s">
        <v>269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247</v>
      </c>
      <c r="I6" s="4" t="s">
        <v>230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f t="shared" ref="F7:F12" si="0">G7</f>
        <v>51097729</v>
      </c>
      <c r="G7" s="13">
        <f t="shared" ref="G7:G12" si="1">H7+I7+J7</f>
        <v>51097729</v>
      </c>
      <c r="H7" s="13">
        <f>H8</f>
        <v>33032091</v>
      </c>
      <c r="I7" s="13">
        <f>I8</f>
        <v>3006390</v>
      </c>
      <c r="J7" s="13">
        <f>J8</f>
        <v>15059248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f t="shared" si="0"/>
        <v>51097729</v>
      </c>
      <c r="G8" s="13">
        <f t="shared" si="1"/>
        <v>51097729</v>
      </c>
      <c r="H8" s="13">
        <f>H9</f>
        <v>33032091</v>
      </c>
      <c r="I8" s="13">
        <f>I9</f>
        <v>3006390</v>
      </c>
      <c r="J8" s="13">
        <f>J9</f>
        <v>15059248</v>
      </c>
      <c r="K8" s="13"/>
    </row>
    <row r="9" ht="22.9" customHeight="1" spans="1:11">
      <c r="A9" s="5"/>
      <c r="B9" s="5"/>
      <c r="C9" s="5"/>
      <c r="D9" s="32" t="s">
        <v>155</v>
      </c>
      <c r="E9" s="32" t="s">
        <v>156</v>
      </c>
      <c r="F9" s="13">
        <f t="shared" si="0"/>
        <v>51097729</v>
      </c>
      <c r="G9" s="13">
        <f t="shared" si="1"/>
        <v>51097729</v>
      </c>
      <c r="H9" s="13">
        <f>H10+H13+H21+H26</f>
        <v>33032091</v>
      </c>
      <c r="I9" s="13">
        <f>I10+I21</f>
        <v>3006390</v>
      </c>
      <c r="J9" s="13">
        <f>J10</f>
        <v>15059248</v>
      </c>
      <c r="K9" s="13"/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f t="shared" si="0"/>
        <v>43986693</v>
      </c>
      <c r="G10" s="13">
        <f t="shared" si="1"/>
        <v>43986693</v>
      </c>
      <c r="H10" s="13">
        <f>H11</f>
        <v>25927445</v>
      </c>
      <c r="I10" s="13">
        <f>I11</f>
        <v>3000000</v>
      </c>
      <c r="J10" s="13">
        <f>J11</f>
        <v>15059248</v>
      </c>
      <c r="K10" s="13"/>
    </row>
    <row r="11" ht="22.9" customHeight="1" spans="1:11">
      <c r="A11" s="18" t="s">
        <v>170</v>
      </c>
      <c r="B11" s="47" t="s">
        <v>173</v>
      </c>
      <c r="C11" s="18"/>
      <c r="D11" s="14" t="s">
        <v>270</v>
      </c>
      <c r="E11" s="14" t="s">
        <v>271</v>
      </c>
      <c r="F11" s="13">
        <f t="shared" si="0"/>
        <v>43986693</v>
      </c>
      <c r="G11" s="13">
        <f t="shared" si="1"/>
        <v>43986693</v>
      </c>
      <c r="H11" s="13">
        <f>H12</f>
        <v>25927445</v>
      </c>
      <c r="I11" s="13">
        <f>I12</f>
        <v>3000000</v>
      </c>
      <c r="J11" s="13">
        <f>J12</f>
        <v>15059248</v>
      </c>
      <c r="K11" s="13"/>
    </row>
    <row r="12" ht="22.9" customHeight="1" spans="1:11">
      <c r="A12" s="36" t="s">
        <v>170</v>
      </c>
      <c r="B12" s="36" t="s">
        <v>173</v>
      </c>
      <c r="C12" s="36" t="s">
        <v>176</v>
      </c>
      <c r="D12" s="33" t="s">
        <v>272</v>
      </c>
      <c r="E12" s="5" t="s">
        <v>273</v>
      </c>
      <c r="F12" s="6">
        <f t="shared" si="0"/>
        <v>43986693</v>
      </c>
      <c r="G12" s="6">
        <f t="shared" si="1"/>
        <v>43986693</v>
      </c>
      <c r="H12" s="34">
        <f>19827445+6100000</f>
        <v>25927445</v>
      </c>
      <c r="I12" s="34">
        <v>3000000</v>
      </c>
      <c r="J12" s="34">
        <f>4559248+10500000</f>
        <v>15059248</v>
      </c>
      <c r="K12" s="34"/>
    </row>
    <row r="13" ht="22.9" customHeight="1" spans="1:11">
      <c r="A13" s="18" t="s">
        <v>179</v>
      </c>
      <c r="B13" s="18"/>
      <c r="C13" s="18"/>
      <c r="D13" s="14" t="s">
        <v>180</v>
      </c>
      <c r="E13" s="14" t="s">
        <v>181</v>
      </c>
      <c r="F13" s="13">
        <v>3107435</v>
      </c>
      <c r="G13" s="13">
        <v>3107435</v>
      </c>
      <c r="H13" s="13">
        <v>3107435</v>
      </c>
      <c r="I13" s="13"/>
      <c r="J13" s="13"/>
      <c r="K13" s="13"/>
    </row>
    <row r="14" ht="22.9" customHeight="1" spans="1:11">
      <c r="A14" s="18" t="s">
        <v>179</v>
      </c>
      <c r="B14" s="47" t="s">
        <v>176</v>
      </c>
      <c r="C14" s="18"/>
      <c r="D14" s="14" t="s">
        <v>274</v>
      </c>
      <c r="E14" s="14" t="s">
        <v>275</v>
      </c>
      <c r="F14" s="13">
        <v>165576</v>
      </c>
      <c r="G14" s="13">
        <v>165576</v>
      </c>
      <c r="H14" s="13">
        <v>165576</v>
      </c>
      <c r="I14" s="13"/>
      <c r="J14" s="13"/>
      <c r="K14" s="13"/>
    </row>
    <row r="15" ht="22.9" customHeight="1" spans="1:11">
      <c r="A15" s="36" t="s">
        <v>179</v>
      </c>
      <c r="B15" s="36" t="s">
        <v>176</v>
      </c>
      <c r="C15" s="36" t="s">
        <v>176</v>
      </c>
      <c r="D15" s="33" t="s">
        <v>276</v>
      </c>
      <c r="E15" s="5" t="s">
        <v>273</v>
      </c>
      <c r="F15" s="6">
        <v>165576</v>
      </c>
      <c r="G15" s="6">
        <v>165576</v>
      </c>
      <c r="H15" s="34">
        <v>165576</v>
      </c>
      <c r="I15" s="34"/>
      <c r="J15" s="34"/>
      <c r="K15" s="34"/>
    </row>
    <row r="16" ht="22.9" customHeight="1" spans="1:11">
      <c r="A16" s="18" t="s">
        <v>179</v>
      </c>
      <c r="B16" s="47" t="s">
        <v>185</v>
      </c>
      <c r="C16" s="18"/>
      <c r="D16" s="14" t="s">
        <v>277</v>
      </c>
      <c r="E16" s="14" t="s">
        <v>278</v>
      </c>
      <c r="F16" s="13">
        <v>2874136</v>
      </c>
      <c r="G16" s="13">
        <v>2874136</v>
      </c>
      <c r="H16" s="13">
        <v>2874136</v>
      </c>
      <c r="I16" s="13"/>
      <c r="J16" s="13"/>
      <c r="K16" s="13"/>
    </row>
    <row r="17" ht="22.9" customHeight="1" spans="1:11">
      <c r="A17" s="36" t="s">
        <v>179</v>
      </c>
      <c r="B17" s="36" t="s">
        <v>185</v>
      </c>
      <c r="C17" s="36" t="s">
        <v>185</v>
      </c>
      <c r="D17" s="33" t="s">
        <v>279</v>
      </c>
      <c r="E17" s="5" t="s">
        <v>280</v>
      </c>
      <c r="F17" s="6">
        <v>2874136</v>
      </c>
      <c r="G17" s="6">
        <v>2874136</v>
      </c>
      <c r="H17" s="34">
        <v>2874136</v>
      </c>
      <c r="I17" s="34"/>
      <c r="J17" s="34"/>
      <c r="K17" s="34"/>
    </row>
    <row r="18" ht="22.9" customHeight="1" spans="1:11">
      <c r="A18" s="18" t="s">
        <v>179</v>
      </c>
      <c r="B18" s="47" t="s">
        <v>190</v>
      </c>
      <c r="C18" s="18"/>
      <c r="D18" s="14" t="s">
        <v>281</v>
      </c>
      <c r="E18" s="14" t="s">
        <v>282</v>
      </c>
      <c r="F18" s="13">
        <v>67723</v>
      </c>
      <c r="G18" s="13">
        <v>67723</v>
      </c>
      <c r="H18" s="13">
        <v>67723</v>
      </c>
      <c r="I18" s="13"/>
      <c r="J18" s="13"/>
      <c r="K18" s="13"/>
    </row>
    <row r="19" ht="22.9" customHeight="1" spans="1:11">
      <c r="A19" s="36" t="s">
        <v>179</v>
      </c>
      <c r="B19" s="36" t="s">
        <v>190</v>
      </c>
      <c r="C19" s="36" t="s">
        <v>176</v>
      </c>
      <c r="D19" s="33" t="s">
        <v>283</v>
      </c>
      <c r="E19" s="5" t="s">
        <v>284</v>
      </c>
      <c r="F19" s="6">
        <v>413</v>
      </c>
      <c r="G19" s="6">
        <v>413</v>
      </c>
      <c r="H19" s="34">
        <v>413</v>
      </c>
      <c r="I19" s="34"/>
      <c r="J19" s="34"/>
      <c r="K19" s="34"/>
    </row>
    <row r="20" ht="22.9" customHeight="1" spans="1:11">
      <c r="A20" s="36" t="s">
        <v>179</v>
      </c>
      <c r="B20" s="36" t="s">
        <v>190</v>
      </c>
      <c r="C20" s="36" t="s">
        <v>173</v>
      </c>
      <c r="D20" s="33" t="s">
        <v>285</v>
      </c>
      <c r="E20" s="5" t="s">
        <v>286</v>
      </c>
      <c r="F20" s="6">
        <v>67310</v>
      </c>
      <c r="G20" s="6">
        <v>67310</v>
      </c>
      <c r="H20" s="34">
        <v>67310</v>
      </c>
      <c r="I20" s="34"/>
      <c r="J20" s="34"/>
      <c r="K20" s="34"/>
    </row>
    <row r="21" ht="22.9" customHeight="1" spans="1:11">
      <c r="A21" s="18" t="s">
        <v>197</v>
      </c>
      <c r="B21" s="18"/>
      <c r="C21" s="18"/>
      <c r="D21" s="14" t="s">
        <v>198</v>
      </c>
      <c r="E21" s="14" t="s">
        <v>199</v>
      </c>
      <c r="F21" s="13">
        <v>1662063</v>
      </c>
      <c r="G21" s="13">
        <v>1662063</v>
      </c>
      <c r="H21" s="13">
        <v>1655673</v>
      </c>
      <c r="I21" s="13">
        <v>6390</v>
      </c>
      <c r="J21" s="13"/>
      <c r="K21" s="13"/>
    </row>
    <row r="22" ht="22.9" customHeight="1" spans="1:11">
      <c r="A22" s="18" t="s">
        <v>197</v>
      </c>
      <c r="B22" s="47" t="s">
        <v>200</v>
      </c>
      <c r="C22" s="18"/>
      <c r="D22" s="14" t="s">
        <v>287</v>
      </c>
      <c r="E22" s="14" t="s">
        <v>288</v>
      </c>
      <c r="F22" s="13">
        <v>1662063</v>
      </c>
      <c r="G22" s="13">
        <v>1662063</v>
      </c>
      <c r="H22" s="13">
        <v>1655673</v>
      </c>
      <c r="I22" s="13">
        <v>6390</v>
      </c>
      <c r="J22" s="13"/>
      <c r="K22" s="13"/>
    </row>
    <row r="23" ht="22.9" customHeight="1" spans="1:11">
      <c r="A23" s="36" t="s">
        <v>197</v>
      </c>
      <c r="B23" s="36" t="s">
        <v>200</v>
      </c>
      <c r="C23" s="36" t="s">
        <v>176</v>
      </c>
      <c r="D23" s="33" t="s">
        <v>289</v>
      </c>
      <c r="E23" s="5" t="s">
        <v>290</v>
      </c>
      <c r="F23" s="6">
        <v>1218584</v>
      </c>
      <c r="G23" s="6">
        <v>1218584</v>
      </c>
      <c r="H23" s="34">
        <v>1218584</v>
      </c>
      <c r="I23" s="34"/>
      <c r="J23" s="34"/>
      <c r="K23" s="34"/>
    </row>
    <row r="24" ht="22.9" customHeight="1" spans="1:11">
      <c r="A24" s="36" t="s">
        <v>197</v>
      </c>
      <c r="B24" s="36" t="s">
        <v>200</v>
      </c>
      <c r="C24" s="36" t="s">
        <v>205</v>
      </c>
      <c r="D24" s="33" t="s">
        <v>291</v>
      </c>
      <c r="E24" s="5" t="s">
        <v>292</v>
      </c>
      <c r="F24" s="6">
        <v>420259</v>
      </c>
      <c r="G24" s="6">
        <v>420259</v>
      </c>
      <c r="H24" s="34">
        <v>420259</v>
      </c>
      <c r="I24" s="34"/>
      <c r="J24" s="34"/>
      <c r="K24" s="34"/>
    </row>
    <row r="25" ht="22.9" customHeight="1" spans="1:11">
      <c r="A25" s="36" t="s">
        <v>197</v>
      </c>
      <c r="B25" s="36" t="s">
        <v>200</v>
      </c>
      <c r="C25" s="36" t="s">
        <v>208</v>
      </c>
      <c r="D25" s="33" t="s">
        <v>293</v>
      </c>
      <c r="E25" s="5" t="s">
        <v>294</v>
      </c>
      <c r="F25" s="6">
        <v>23220</v>
      </c>
      <c r="G25" s="6">
        <v>23220</v>
      </c>
      <c r="H25" s="34">
        <v>16830</v>
      </c>
      <c r="I25" s="34">
        <v>6390</v>
      </c>
      <c r="J25" s="34"/>
      <c r="K25" s="34"/>
    </row>
    <row r="26" ht="22.9" customHeight="1" spans="1:11">
      <c r="A26" s="18" t="s">
        <v>211</v>
      </c>
      <c r="B26" s="18"/>
      <c r="C26" s="18"/>
      <c r="D26" s="14" t="s">
        <v>212</v>
      </c>
      <c r="E26" s="14" t="s">
        <v>213</v>
      </c>
      <c r="F26" s="13">
        <v>2341538</v>
      </c>
      <c r="G26" s="13">
        <v>2341538</v>
      </c>
      <c r="H26" s="13">
        <v>2341538</v>
      </c>
      <c r="I26" s="13"/>
      <c r="J26" s="13"/>
      <c r="K26" s="13"/>
    </row>
    <row r="27" ht="22.9" customHeight="1" spans="1:11">
      <c r="A27" s="18" t="s">
        <v>211</v>
      </c>
      <c r="B27" s="47" t="s">
        <v>173</v>
      </c>
      <c r="C27" s="18"/>
      <c r="D27" s="14" t="s">
        <v>295</v>
      </c>
      <c r="E27" s="14" t="s">
        <v>296</v>
      </c>
      <c r="F27" s="13">
        <v>2341538</v>
      </c>
      <c r="G27" s="13">
        <v>2341538</v>
      </c>
      <c r="H27" s="13">
        <v>2341538</v>
      </c>
      <c r="I27" s="13"/>
      <c r="J27" s="13"/>
      <c r="K27" s="13"/>
    </row>
    <row r="28" ht="22.9" customHeight="1" spans="1:11">
      <c r="A28" s="36" t="s">
        <v>211</v>
      </c>
      <c r="B28" s="36" t="s">
        <v>173</v>
      </c>
      <c r="C28" s="36" t="s">
        <v>176</v>
      </c>
      <c r="D28" s="33" t="s">
        <v>297</v>
      </c>
      <c r="E28" s="5" t="s">
        <v>298</v>
      </c>
      <c r="F28" s="6">
        <v>2341538</v>
      </c>
      <c r="G28" s="6">
        <v>2341538</v>
      </c>
      <c r="H28" s="34">
        <v>2341538</v>
      </c>
      <c r="I28" s="34"/>
      <c r="J28" s="34"/>
      <c r="K28" s="34"/>
    </row>
    <row r="29" ht="16.35" customHeight="1" spans="1:5">
      <c r="A29" s="7" t="s">
        <v>299</v>
      </c>
      <c r="B29" s="7"/>
      <c r="C29" s="7"/>
      <c r="D29" s="7"/>
      <c r="E29" s="7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轻描淡写1384069393</cp:lastModifiedBy>
  <dcterms:created xsi:type="dcterms:W3CDTF">2024-03-28T01:52:00Z</dcterms:created>
  <dcterms:modified xsi:type="dcterms:W3CDTF">2024-03-28T09:31:22Z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BE5E186E1A0641A990B0FF263286B61B_12</vt:lpwstr>
  </property>
  <property fmtid="{D5CDD505-2E9C-101B-9397-08002B2CF9AE}" pid="3" name="KSOProductBuildVer">
    <vt:lpwstr>2052-12.1.0.16417</vt:lpwstr>
  </property>
</Properties>
</file>