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480"/>
  </bookViews>
  <sheets>
    <sheet name="Sheet1" sheetId="1" r:id="rId1"/>
  </sheets>
  <definedNames>
    <definedName name="_xlnm._FilterDatabase" localSheetId="0" hidden="1">Sheet1!$A$1:$J$83</definedName>
  </definedNames>
  <calcPr calcId="125725"/>
</workbook>
</file>

<file path=xl/calcChain.xml><?xml version="1.0" encoding="utf-8"?>
<calcChain xmlns="http://schemas.openxmlformats.org/spreadsheetml/2006/main">
  <c r="I70" i="1"/>
  <c r="D70"/>
  <c r="C70"/>
  <c r="I63"/>
  <c r="I58"/>
  <c r="D58"/>
  <c r="C58"/>
  <c r="I57"/>
  <c r="D57"/>
  <c r="C57"/>
  <c r="I56"/>
  <c r="D55"/>
  <c r="C55"/>
  <c r="I43"/>
  <c r="I40"/>
  <c r="I35"/>
  <c r="I33"/>
  <c r="I27"/>
  <c r="D27"/>
  <c r="C27"/>
  <c r="I26"/>
  <c r="D26"/>
  <c r="C26"/>
  <c r="I25"/>
  <c r="I24"/>
  <c r="I23"/>
  <c r="I22"/>
  <c r="I21"/>
  <c r="C21"/>
  <c r="I20"/>
  <c r="I18"/>
  <c r="D18"/>
  <c r="C18"/>
  <c r="I16"/>
  <c r="D16"/>
  <c r="C16"/>
  <c r="I11"/>
  <c r="D11"/>
  <c r="C11"/>
  <c r="I8"/>
  <c r="D8"/>
  <c r="C8"/>
</calcChain>
</file>

<file path=xl/comments1.xml><?xml version="1.0" encoding="utf-8"?>
<comments xmlns="http://schemas.openxmlformats.org/spreadsheetml/2006/main">
  <authors>
    <author>Lenovo</author>
  </authors>
  <commentList>
    <comment ref="D8" authorId="0">
      <text>
        <r>
          <rPr>
            <sz val="9"/>
            <rFont val="宋体"/>
            <family val="3"/>
            <charset val="134"/>
          </rPr>
          <t>黄竹村911.27万收入包含各类补偿款</t>
        </r>
      </text>
    </comment>
  </commentList>
</comments>
</file>

<file path=xl/sharedStrings.xml><?xml version="1.0" encoding="utf-8"?>
<sst xmlns="http://schemas.openxmlformats.org/spreadsheetml/2006/main" count="88" uniqueCount="88">
  <si>
    <t>序号</t>
  </si>
  <si>
    <t>村（社）名称</t>
  </si>
  <si>
    <t>① 2021年度总收入（万元）</t>
  </si>
  <si>
    <t>② 2022年度总收入（万元）</t>
  </si>
  <si>
    <t>总收入新增</t>
  </si>
  <si>
    <t>⑤ 2021年度经营性收入（万元）</t>
  </si>
  <si>
    <t>⑥ 2022年度经营性收入（万元）</t>
  </si>
  <si>
    <t>经营收入新增</t>
  </si>
  <si>
    <t>③ 新增净额（万元）</t>
  </si>
  <si>
    <t>④ 增幅（%）</t>
  </si>
  <si>
    <t>⑦ 新增净额（万元）</t>
  </si>
  <si>
    <t>⑧ 增幅（%）</t>
  </si>
  <si>
    <t>太田村</t>
  </si>
  <si>
    <t>田家湾</t>
  </si>
  <si>
    <t>石板桥村</t>
  </si>
  <si>
    <t>黄竹村</t>
  </si>
  <si>
    <t>荷塘村</t>
  </si>
  <si>
    <t>向阳村</t>
  </si>
  <si>
    <t>楼厦村</t>
  </si>
  <si>
    <t>文家村</t>
  </si>
  <si>
    <t>黄洲村</t>
  </si>
  <si>
    <t>宏图村</t>
  </si>
  <si>
    <t>九都湖村</t>
  </si>
  <si>
    <t>土城村</t>
  </si>
  <si>
    <t>泗马村</t>
  </si>
  <si>
    <t>龙泉村</t>
  </si>
  <si>
    <t>红旗村</t>
  </si>
  <si>
    <t>榜头村</t>
  </si>
  <si>
    <t>新和村</t>
  </si>
  <si>
    <t>石龙村</t>
  </si>
  <si>
    <t>枫仙村</t>
  </si>
  <si>
    <t>王十万村</t>
  </si>
  <si>
    <t>颜家村</t>
  </si>
  <si>
    <t>庙前村</t>
  </si>
  <si>
    <t>太水田村</t>
  </si>
  <si>
    <t>洪桥村</t>
  </si>
  <si>
    <t>平山村</t>
  </si>
  <si>
    <t>南洲村</t>
  </si>
  <si>
    <t>高福村</t>
  </si>
  <si>
    <t>白鱼村</t>
  </si>
  <si>
    <t>挽洲村</t>
  </si>
  <si>
    <t>清溪村</t>
  </si>
  <si>
    <t>神山村</t>
  </si>
  <si>
    <t>淦田村</t>
  </si>
  <si>
    <t>太湖村</t>
  </si>
  <si>
    <t>双月村</t>
  </si>
  <si>
    <t>赵山村</t>
  </si>
  <si>
    <t>梅山村</t>
  </si>
  <si>
    <t>龙形村</t>
  </si>
  <si>
    <t>砖桥村</t>
  </si>
  <si>
    <t>长源村</t>
  </si>
  <si>
    <t>昭陵村</t>
  </si>
  <si>
    <t>松西子社区</t>
  </si>
  <si>
    <t>新华村</t>
  </si>
  <si>
    <t>漂沙井村</t>
  </si>
  <si>
    <t>龙凤村</t>
  </si>
  <si>
    <t>生田村</t>
  </si>
  <si>
    <t>八斗村</t>
  </si>
  <si>
    <t>长冲村</t>
  </si>
  <si>
    <t>朱亭村</t>
  </si>
  <si>
    <t>将军村</t>
  </si>
  <si>
    <t>紫云村</t>
  </si>
  <si>
    <t>迎春村</t>
  </si>
  <si>
    <t>赤石村</t>
  </si>
  <si>
    <t>板塘村</t>
  </si>
  <si>
    <t>金华村</t>
  </si>
  <si>
    <t>早竹村</t>
  </si>
  <si>
    <t>红星村</t>
  </si>
  <si>
    <t>杉桥村</t>
  </si>
  <si>
    <t>关王</t>
  </si>
  <si>
    <t>花石村</t>
  </si>
  <si>
    <t>马桥村</t>
  </si>
  <si>
    <t>李家村</t>
  </si>
  <si>
    <t>福冲村</t>
  </si>
  <si>
    <t>龙门村</t>
  </si>
  <si>
    <t>福生村</t>
  </si>
  <si>
    <t>黄霞村</t>
  </si>
  <si>
    <t>湖塘村</t>
  </si>
  <si>
    <t>桐梓村</t>
  </si>
  <si>
    <t>张公岭村</t>
  </si>
  <si>
    <t>狮凤村</t>
  </si>
  <si>
    <t>清塘村</t>
  </si>
  <si>
    <t>洪塘村</t>
  </si>
  <si>
    <t>宏夏桥村</t>
  </si>
  <si>
    <t>说明：1、此表排名依照经营收入增幅从高到低。即各县市区按照村集体2022年度经营收入增幅从高到低加以排名。</t>
  </si>
  <si>
    <t xml:space="preserve">      2、平衡关系：③=②-①    ⑦=⑥-⑤     ④=③/①     ⑧=⑦/⑤</t>
  </si>
  <si>
    <t>株洲市渌口区2022年度村级集体经济“消薄”攻坚情况汇总表</t>
    <phoneticPr fontId="7" type="noConversion"/>
  </si>
  <si>
    <t>截止日期：2022/12/31</t>
    <phoneticPr fontId="7" type="noConversion"/>
  </si>
</sst>
</file>

<file path=xl/styles.xml><?xml version="1.0" encoding="utf-8"?>
<styleSheet xmlns="http://schemas.openxmlformats.org/spreadsheetml/2006/main">
  <numFmts count="10">
    <numFmt numFmtId="178" formatCode="&quot;朱&quot;&quot;亭&quot;&quot;镇&quot;@"/>
    <numFmt numFmtId="179" formatCode="&quot;龙&quot;&quot;潭&quot;&quot;镇&quot;@"/>
    <numFmt numFmtId="180" formatCode="0.00_ "/>
    <numFmt numFmtId="181" formatCode="#,##0.00_ "/>
    <numFmt numFmtId="182" formatCode="&quot;南&quot;&quot;洲&quot;&quot;镇&quot;@"/>
    <numFmt numFmtId="183" formatCode="&quot;龙&quot;&quot;船&quot;&quot;镇&quot;@"/>
    <numFmt numFmtId="184" formatCode="&quot;古&quot;&quot;岳&quot;&quot;峰&quot;&quot;镇&quot;@"/>
    <numFmt numFmtId="185" formatCode="&quot;淦&quot;&quot;田&quot;&quot;镇&quot;@"/>
    <numFmt numFmtId="186" formatCode="&quot;龙&quot;&quot;门&quot;&quot;镇&quot;@"/>
    <numFmt numFmtId="187" formatCode="&quot;渌&quot;&quot;口&quot;&quot;镇&quot;@"/>
  </numFmts>
  <fonts count="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大标宋简体"/>
      <charset val="134"/>
    </font>
    <font>
      <sz val="12"/>
      <name val="仿宋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vertical="center"/>
    </xf>
    <xf numFmtId="182" fontId="3" fillId="0" borderId="1" xfId="0" applyNumberFormat="1" applyFont="1" applyFill="1" applyBorder="1" applyAlignment="1">
      <alignment horizontal="center" vertical="center" wrapText="1"/>
    </xf>
    <xf numFmtId="183" fontId="3" fillId="0" borderId="1" xfId="0" applyNumberFormat="1" applyFont="1" applyFill="1" applyBorder="1" applyAlignment="1">
      <alignment horizontal="center" vertical="center" wrapText="1"/>
    </xf>
    <xf numFmtId="181" fontId="0" fillId="0" borderId="1" xfId="0" applyNumberFormat="1" applyFont="1" applyFill="1" applyBorder="1" applyAlignment="1">
      <alignment vertical="center"/>
    </xf>
    <xf numFmtId="184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185" fontId="3" fillId="0" borderId="1" xfId="0" applyNumberFormat="1" applyFont="1" applyFill="1" applyBorder="1" applyAlignment="1">
      <alignment horizontal="center" vertical="center" wrapText="1"/>
    </xf>
    <xf numFmtId="186" fontId="3" fillId="0" borderId="1" xfId="0" applyNumberFormat="1" applyFont="1" applyFill="1" applyBorder="1" applyAlignment="1">
      <alignment horizontal="center" vertical="center" wrapText="1"/>
    </xf>
    <xf numFmtId="180" fontId="1" fillId="0" borderId="1" xfId="1" applyNumberFormat="1" applyFont="1" applyFill="1" applyBorder="1" applyAlignment="1">
      <alignment horizontal="center" vertical="center" wrapText="1"/>
    </xf>
    <xf numFmtId="187" fontId="3" fillId="0" borderId="1" xfId="0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31" fontId="8" fillId="0" borderId="0" xfId="0" applyNumberFormat="1" applyFont="1" applyFill="1" applyAlignment="1">
      <alignment horizontal="right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83"/>
  <sheetViews>
    <sheetView tabSelected="1" topLeftCell="A67" workbookViewId="0">
      <selection activeCell="N5" sqref="N5"/>
    </sheetView>
  </sheetViews>
  <sheetFormatPr defaultColWidth="9" defaultRowHeight="14.25"/>
  <cols>
    <col min="1" max="1" width="4" style="1" customWidth="1"/>
    <col min="2" max="2" width="15.875" style="1" customWidth="1"/>
    <col min="3" max="4" width="9.625" style="1" customWidth="1"/>
    <col min="5" max="5" width="11.125" style="1" customWidth="1"/>
    <col min="6" max="8" width="9.625" style="1" customWidth="1"/>
    <col min="9" max="9" width="11.125" style="1" customWidth="1"/>
    <col min="10" max="10" width="9.625" style="1" customWidth="1"/>
    <col min="11" max="15" width="9" style="1"/>
    <col min="16" max="17" width="9.375" style="1"/>
    <col min="18" max="20" width="9" style="1"/>
    <col min="21" max="21" width="9.375" style="1"/>
    <col min="22" max="221" width="9" style="1"/>
    <col min="222" max="16384" width="9" style="2"/>
  </cols>
  <sheetData>
    <row r="1" spans="1:239" s="1" customFormat="1" ht="66" customHeight="1">
      <c r="A1" s="20" t="s">
        <v>86</v>
      </c>
      <c r="B1" s="20"/>
      <c r="C1" s="20"/>
      <c r="D1" s="20"/>
      <c r="E1" s="20"/>
      <c r="F1" s="20"/>
      <c r="G1" s="20"/>
      <c r="H1" s="20"/>
      <c r="I1" s="20"/>
      <c r="J1" s="20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</row>
    <row r="2" spans="1:239" ht="21" customHeight="1">
      <c r="A2" s="26" t="s">
        <v>87</v>
      </c>
      <c r="B2" s="21"/>
      <c r="C2" s="21"/>
      <c r="D2" s="21"/>
      <c r="E2" s="21"/>
      <c r="F2" s="21"/>
      <c r="G2" s="21"/>
      <c r="H2" s="21"/>
      <c r="I2" s="21"/>
      <c r="J2" s="2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</row>
    <row r="3" spans="1:239" ht="24.95" customHeight="1">
      <c r="A3" s="25" t="s">
        <v>0</v>
      </c>
      <c r="B3" s="25" t="s">
        <v>1</v>
      </c>
      <c r="C3" s="25" t="s">
        <v>2</v>
      </c>
      <c r="D3" s="25" t="s">
        <v>3</v>
      </c>
      <c r="E3" s="22" t="s">
        <v>4</v>
      </c>
      <c r="F3" s="23"/>
      <c r="G3" s="25" t="s">
        <v>5</v>
      </c>
      <c r="H3" s="25" t="s">
        <v>6</v>
      </c>
      <c r="I3" s="22" t="s">
        <v>7</v>
      </c>
      <c r="J3" s="2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</row>
    <row r="4" spans="1:239" s="1" customFormat="1" ht="33.950000000000003" customHeight="1">
      <c r="A4" s="25"/>
      <c r="B4" s="25"/>
      <c r="C4" s="25"/>
      <c r="D4" s="25"/>
      <c r="E4" s="3" t="s">
        <v>8</v>
      </c>
      <c r="F4" s="3" t="s">
        <v>9</v>
      </c>
      <c r="G4" s="25"/>
      <c r="H4" s="25"/>
      <c r="I4" s="3" t="s">
        <v>10</v>
      </c>
      <c r="J4" s="3" t="s">
        <v>11</v>
      </c>
    </row>
    <row r="5" spans="1:239" s="1" customFormat="1" ht="27" customHeight="1">
      <c r="A5" s="3">
        <v>1</v>
      </c>
      <c r="B5" s="4" t="s">
        <v>12</v>
      </c>
      <c r="C5" s="3">
        <v>136.11000000000001</v>
      </c>
      <c r="D5" s="3">
        <v>112.79</v>
      </c>
      <c r="E5" s="3">
        <v>-23.32</v>
      </c>
      <c r="F5" s="5">
        <v>-17.1332010873558</v>
      </c>
      <c r="G5" s="6">
        <v>0.1</v>
      </c>
      <c r="H5" s="6">
        <v>5.12</v>
      </c>
      <c r="I5" s="3">
        <v>5.0199999999999996</v>
      </c>
      <c r="J5" s="5">
        <v>5020</v>
      </c>
    </row>
    <row r="6" spans="1:239" s="1" customFormat="1" ht="27" customHeight="1">
      <c r="A6" s="3">
        <v>2</v>
      </c>
      <c r="B6" s="7" t="s">
        <v>13</v>
      </c>
      <c r="C6" s="3">
        <v>1943.16</v>
      </c>
      <c r="D6" s="3">
        <v>1817.99</v>
      </c>
      <c r="E6" s="3">
        <v>-125.17</v>
      </c>
      <c r="F6" s="5">
        <v>-6.4415694024166896</v>
      </c>
      <c r="G6" s="6">
        <v>0.5</v>
      </c>
      <c r="H6" s="6">
        <v>24.92</v>
      </c>
      <c r="I6" s="3">
        <v>24.42</v>
      </c>
      <c r="J6" s="5">
        <v>4884</v>
      </c>
    </row>
    <row r="7" spans="1:239" s="1" customFormat="1" ht="27" customHeight="1">
      <c r="A7" s="3">
        <v>3</v>
      </c>
      <c r="B7" s="7" t="s">
        <v>14</v>
      </c>
      <c r="C7" s="3">
        <v>236.49</v>
      </c>
      <c r="D7" s="3">
        <v>193.99</v>
      </c>
      <c r="E7" s="3">
        <v>-42.5</v>
      </c>
      <c r="F7" s="5">
        <v>-17.9711615713138</v>
      </c>
      <c r="G7" s="6">
        <v>0.5</v>
      </c>
      <c r="H7" s="6">
        <v>17.79</v>
      </c>
      <c r="I7" s="3">
        <v>15.25</v>
      </c>
      <c r="J7" s="5">
        <v>3050</v>
      </c>
    </row>
    <row r="8" spans="1:239" s="1" customFormat="1" ht="27" customHeight="1">
      <c r="A8" s="3">
        <v>4</v>
      </c>
      <c r="B8" s="8" t="s">
        <v>15</v>
      </c>
      <c r="C8" s="5">
        <f>(6435069.29+240940)/10000</f>
        <v>667.60092899999995</v>
      </c>
      <c r="D8" s="5">
        <f>9112725.38/10000</f>
        <v>911.27253800000005</v>
      </c>
      <c r="E8" s="5">
        <v>243.67160899999999</v>
      </c>
      <c r="F8" s="5">
        <v>36.499591060335398</v>
      </c>
      <c r="G8" s="9">
        <v>0.52</v>
      </c>
      <c r="H8" s="6">
        <v>15</v>
      </c>
      <c r="I8" s="3">
        <f>H8-G8</f>
        <v>14.48</v>
      </c>
      <c r="J8" s="5">
        <v>2784.6153846153802</v>
      </c>
    </row>
    <row r="9" spans="1:239" s="1" customFormat="1" ht="27" customHeight="1">
      <c r="A9" s="3">
        <v>5</v>
      </c>
      <c r="B9" s="7" t="s">
        <v>16</v>
      </c>
      <c r="C9" s="3">
        <v>1480.96</v>
      </c>
      <c r="D9" s="3">
        <v>414.4</v>
      </c>
      <c r="E9" s="3">
        <v>-1066.56</v>
      </c>
      <c r="F9" s="5">
        <v>-72.018150388936903</v>
      </c>
      <c r="G9" s="6">
        <v>0.2</v>
      </c>
      <c r="H9" s="6">
        <v>5.07</v>
      </c>
      <c r="I9" s="3">
        <v>4.87</v>
      </c>
      <c r="J9" s="5">
        <v>2435</v>
      </c>
    </row>
    <row r="10" spans="1:239" s="1" customFormat="1" ht="27" customHeight="1">
      <c r="A10" s="3">
        <v>6</v>
      </c>
      <c r="B10" s="10" t="s">
        <v>17</v>
      </c>
      <c r="C10" s="3">
        <v>188.5</v>
      </c>
      <c r="D10" s="3">
        <v>176</v>
      </c>
      <c r="E10" s="3">
        <v>-12.5</v>
      </c>
      <c r="F10" s="5">
        <v>-6.6312997347480103</v>
      </c>
      <c r="G10" s="6">
        <v>0.2</v>
      </c>
      <c r="H10" s="6">
        <v>7.06</v>
      </c>
      <c r="I10" s="3">
        <v>4.8099999999999996</v>
      </c>
      <c r="J10" s="5">
        <v>2405</v>
      </c>
    </row>
    <row r="11" spans="1:239" s="1" customFormat="1" ht="27" customHeight="1">
      <c r="A11" s="3">
        <v>7</v>
      </c>
      <c r="B11" s="8" t="s">
        <v>18</v>
      </c>
      <c r="C11" s="5">
        <f>1185191.51/10000</f>
        <v>118.51915099999999</v>
      </c>
      <c r="D11" s="5">
        <f>758209.25/10000</f>
        <v>75.820925000000003</v>
      </c>
      <c r="E11" s="5">
        <v>-42.698225999999998</v>
      </c>
      <c r="F11" s="5">
        <v>-36.026435930173001</v>
      </c>
      <c r="G11" s="9">
        <v>0.4</v>
      </c>
      <c r="H11" s="6">
        <v>9.1999999999999993</v>
      </c>
      <c r="I11" s="3">
        <f>H11-G11</f>
        <v>8.8000000000000007</v>
      </c>
      <c r="J11" s="5">
        <v>2200</v>
      </c>
    </row>
    <row r="12" spans="1:239" s="1" customFormat="1" ht="27" customHeight="1">
      <c r="A12" s="3">
        <v>8</v>
      </c>
      <c r="B12" s="4" t="s">
        <v>19</v>
      </c>
      <c r="C12" s="3">
        <v>70.400000000000006</v>
      </c>
      <c r="D12" s="3">
        <v>85.13</v>
      </c>
      <c r="E12" s="3">
        <v>14.73</v>
      </c>
      <c r="F12" s="5">
        <v>20.9232954545454</v>
      </c>
      <c r="G12" s="6">
        <v>0.3</v>
      </c>
      <c r="H12" s="6">
        <v>5.0999999999999996</v>
      </c>
      <c r="I12" s="5">
        <v>5.2</v>
      </c>
      <c r="J12" s="5">
        <v>1733.33</v>
      </c>
    </row>
    <row r="13" spans="1:239" s="1" customFormat="1" ht="27" customHeight="1">
      <c r="A13" s="3">
        <v>9</v>
      </c>
      <c r="B13" s="11" t="s">
        <v>20</v>
      </c>
      <c r="C13" s="12">
        <v>113.66</v>
      </c>
      <c r="D13" s="12">
        <v>84.66</v>
      </c>
      <c r="E13" s="3">
        <v>-29</v>
      </c>
      <c r="F13" s="13">
        <v>-25.51</v>
      </c>
      <c r="G13" s="6">
        <v>0.3</v>
      </c>
      <c r="H13" s="6">
        <v>5.44</v>
      </c>
      <c r="I13" s="3">
        <v>5.14</v>
      </c>
      <c r="J13" s="5">
        <v>1713.3333333333301</v>
      </c>
    </row>
    <row r="14" spans="1:239" s="1" customFormat="1" ht="27" customHeight="1">
      <c r="A14" s="3">
        <v>10</v>
      </c>
      <c r="B14" s="14" t="s">
        <v>21</v>
      </c>
      <c r="C14" s="3">
        <v>142.13999999999999</v>
      </c>
      <c r="D14" s="3">
        <v>69.83</v>
      </c>
      <c r="E14" s="3">
        <v>-72.31</v>
      </c>
      <c r="F14" s="13">
        <v>-50.87</v>
      </c>
      <c r="G14" s="6">
        <v>0.3</v>
      </c>
      <c r="H14" s="6">
        <v>5.38</v>
      </c>
      <c r="I14" s="3">
        <v>5.08</v>
      </c>
      <c r="J14" s="5">
        <v>1693.3333333333301</v>
      </c>
    </row>
    <row r="15" spans="1:239" s="1" customFormat="1" ht="27" customHeight="1">
      <c r="A15" s="3">
        <v>11</v>
      </c>
      <c r="B15" s="11" t="s">
        <v>22</v>
      </c>
      <c r="C15" s="12">
        <v>90.12</v>
      </c>
      <c r="D15" s="12">
        <v>130.63999999999999</v>
      </c>
      <c r="E15" s="3">
        <v>40.520000000000003</v>
      </c>
      <c r="F15" s="13">
        <v>44.96</v>
      </c>
      <c r="G15" s="6">
        <v>0.36</v>
      </c>
      <c r="H15" s="6">
        <v>5.19</v>
      </c>
      <c r="I15" s="3">
        <v>4.83</v>
      </c>
      <c r="J15" s="5">
        <v>1341.6666666666699</v>
      </c>
    </row>
    <row r="16" spans="1:239" s="1" customFormat="1" ht="27" customHeight="1">
      <c r="A16" s="3">
        <v>12</v>
      </c>
      <c r="B16" s="8" t="s">
        <v>23</v>
      </c>
      <c r="C16" s="5">
        <f>519957.52/10000</f>
        <v>51.995752000000003</v>
      </c>
      <c r="D16" s="5">
        <f>596989.54/10000</f>
        <v>59.698954000000001</v>
      </c>
      <c r="E16" s="5">
        <v>7.7032020000000001</v>
      </c>
      <c r="F16" s="5">
        <v>14.815060276462599</v>
      </c>
      <c r="G16" s="9">
        <v>0.51</v>
      </c>
      <c r="H16" s="6">
        <v>6.61</v>
      </c>
      <c r="I16" s="3">
        <f t="shared" ref="I16:I27" si="0">H16-G16</f>
        <v>6.1</v>
      </c>
      <c r="J16" s="5">
        <v>1196.0784313725501</v>
      </c>
    </row>
    <row r="17" spans="1:10" s="1" customFormat="1" ht="27" customHeight="1">
      <c r="A17" s="3">
        <v>13</v>
      </c>
      <c r="B17" s="7" t="s">
        <v>24</v>
      </c>
      <c r="C17" s="3">
        <v>374.48</v>
      </c>
      <c r="D17" s="3">
        <v>212.68</v>
      </c>
      <c r="E17" s="3">
        <v>-163.22999999999999</v>
      </c>
      <c r="F17" s="5">
        <v>-43.588442640461402</v>
      </c>
      <c r="G17" s="6">
        <v>0.5</v>
      </c>
      <c r="H17" s="6">
        <v>7.71</v>
      </c>
      <c r="I17" s="3">
        <v>5.78</v>
      </c>
      <c r="J17" s="5">
        <v>1156</v>
      </c>
    </row>
    <row r="18" spans="1:10" s="1" customFormat="1" ht="27" customHeight="1">
      <c r="A18" s="3">
        <v>14</v>
      </c>
      <c r="B18" s="8" t="s">
        <v>25</v>
      </c>
      <c r="C18" s="5">
        <f>1031541.65/10000</f>
        <v>103.15416500000001</v>
      </c>
      <c r="D18" s="5">
        <f>1055387.55/10000</f>
        <v>105.53875499999999</v>
      </c>
      <c r="E18" s="5">
        <v>2.3845900000000002</v>
      </c>
      <c r="F18" s="5">
        <v>2.3116759269972298</v>
      </c>
      <c r="G18" s="9">
        <v>0.51</v>
      </c>
      <c r="H18" s="6">
        <v>6</v>
      </c>
      <c r="I18" s="3">
        <f t="shared" si="0"/>
        <v>5.49</v>
      </c>
      <c r="J18" s="5">
        <v>1076.4705882352901</v>
      </c>
    </row>
    <row r="19" spans="1:10" s="1" customFormat="1" ht="27" customHeight="1">
      <c r="A19" s="3">
        <v>15</v>
      </c>
      <c r="B19" s="11" t="s">
        <v>26</v>
      </c>
      <c r="C19" s="12">
        <v>111.78</v>
      </c>
      <c r="D19" s="12">
        <v>98.53</v>
      </c>
      <c r="E19" s="3">
        <v>-13.25</v>
      </c>
      <c r="F19" s="13">
        <v>-11.85</v>
      </c>
      <c r="G19" s="6">
        <v>1.02</v>
      </c>
      <c r="H19" s="6">
        <v>11.8</v>
      </c>
      <c r="I19" s="3">
        <v>10.78</v>
      </c>
      <c r="J19" s="5">
        <v>1056.86274509804</v>
      </c>
    </row>
    <row r="20" spans="1:10" s="1" customFormat="1" ht="27" customHeight="1">
      <c r="A20" s="3">
        <v>16</v>
      </c>
      <c r="B20" s="8" t="s">
        <v>27</v>
      </c>
      <c r="C20" s="5">
        <v>48.661219000000003</v>
      </c>
      <c r="D20" s="5">
        <v>103.955895</v>
      </c>
      <c r="E20" s="5">
        <v>55.294676000000003</v>
      </c>
      <c r="F20" s="13">
        <v>-113.63</v>
      </c>
      <c r="G20" s="9">
        <v>0.5</v>
      </c>
      <c r="H20" s="6">
        <v>5.62</v>
      </c>
      <c r="I20" s="3">
        <f t="shared" si="0"/>
        <v>5.12</v>
      </c>
      <c r="J20" s="5">
        <v>1024</v>
      </c>
    </row>
    <row r="21" spans="1:10" s="1" customFormat="1" ht="27" customHeight="1">
      <c r="A21" s="3">
        <v>17</v>
      </c>
      <c r="B21" s="8" t="s">
        <v>28</v>
      </c>
      <c r="C21" s="5">
        <f>1258890.3/10000</f>
        <v>125.88903000000001</v>
      </c>
      <c r="D21" s="5">
        <v>122.92</v>
      </c>
      <c r="E21" s="5">
        <v>-6.3722200000000004</v>
      </c>
      <c r="F21" s="5">
        <v>-5.0617754382570102</v>
      </c>
      <c r="G21" s="9">
        <v>0.5</v>
      </c>
      <c r="H21" s="6">
        <v>8.76</v>
      </c>
      <c r="I21" s="3">
        <f t="shared" si="0"/>
        <v>8.26</v>
      </c>
      <c r="J21" s="5">
        <v>972</v>
      </c>
    </row>
    <row r="22" spans="1:10" s="1" customFormat="1" ht="27" customHeight="1">
      <c r="A22" s="3">
        <v>18</v>
      </c>
      <c r="B22" s="8" t="s">
        <v>29</v>
      </c>
      <c r="C22" s="5">
        <v>122.98448399999999</v>
      </c>
      <c r="D22" s="5">
        <v>114.527244</v>
      </c>
      <c r="E22" s="5">
        <v>-8.4572400000000005</v>
      </c>
      <c r="F22" s="13">
        <v>-6.88</v>
      </c>
      <c r="G22" s="9">
        <v>0.5</v>
      </c>
      <c r="H22" s="6">
        <v>5.33</v>
      </c>
      <c r="I22" s="3">
        <f t="shared" si="0"/>
        <v>4.83</v>
      </c>
      <c r="J22" s="5">
        <v>966</v>
      </c>
    </row>
    <row r="23" spans="1:10" s="1" customFormat="1" ht="27" customHeight="1">
      <c r="A23" s="3">
        <v>19</v>
      </c>
      <c r="B23" s="8" t="s">
        <v>30</v>
      </c>
      <c r="C23" s="5">
        <v>167.71301</v>
      </c>
      <c r="D23" s="5">
        <v>110.59255</v>
      </c>
      <c r="E23" s="5">
        <v>-57.120460000000001</v>
      </c>
      <c r="F23" s="13">
        <v>-34.06</v>
      </c>
      <c r="G23" s="9">
        <v>0.5</v>
      </c>
      <c r="H23" s="6">
        <v>5.26</v>
      </c>
      <c r="I23" s="3">
        <f t="shared" si="0"/>
        <v>4.76</v>
      </c>
      <c r="J23" s="5">
        <v>952</v>
      </c>
    </row>
    <row r="24" spans="1:10" s="1" customFormat="1" ht="27" customHeight="1">
      <c r="A24" s="3">
        <v>20</v>
      </c>
      <c r="B24" s="8" t="s">
        <v>31</v>
      </c>
      <c r="C24" s="5">
        <v>181.92621</v>
      </c>
      <c r="D24" s="5">
        <v>79.17192</v>
      </c>
      <c r="E24" s="5">
        <v>-102.75429</v>
      </c>
      <c r="F24" s="5">
        <v>-0.56479999999999997</v>
      </c>
      <c r="G24" s="9">
        <v>0.5</v>
      </c>
      <c r="H24" s="6">
        <v>5.14</v>
      </c>
      <c r="I24" s="3">
        <f t="shared" si="0"/>
        <v>4.6399999999999997</v>
      </c>
      <c r="J24" s="5">
        <v>928</v>
      </c>
    </row>
    <row r="25" spans="1:10" s="1" customFormat="1" ht="27" customHeight="1">
      <c r="A25" s="3">
        <v>21</v>
      </c>
      <c r="B25" s="8" t="s">
        <v>32</v>
      </c>
      <c r="C25" s="5">
        <v>89.727374999999995</v>
      </c>
      <c r="D25" s="5">
        <v>59.325775</v>
      </c>
      <c r="E25" s="5">
        <v>-30.401599999999998</v>
      </c>
      <c r="F25" s="13">
        <v>-33.880000000000003</v>
      </c>
      <c r="G25" s="9">
        <v>0.5</v>
      </c>
      <c r="H25" s="6">
        <v>5.7</v>
      </c>
      <c r="I25" s="3">
        <f t="shared" si="0"/>
        <v>5.2</v>
      </c>
      <c r="J25" s="5">
        <v>920</v>
      </c>
    </row>
    <row r="26" spans="1:10" s="1" customFormat="1" ht="27" customHeight="1">
      <c r="A26" s="3">
        <v>22</v>
      </c>
      <c r="B26" s="8" t="s">
        <v>33</v>
      </c>
      <c r="C26" s="5">
        <f>1354950/10000</f>
        <v>135.495</v>
      </c>
      <c r="D26" s="5">
        <f>858643.05/10000</f>
        <v>85.864305000000002</v>
      </c>
      <c r="E26" s="5">
        <v>-49.630695000000003</v>
      </c>
      <c r="F26" s="5">
        <v>-36.629170818111398</v>
      </c>
      <c r="G26" s="9">
        <v>0.51</v>
      </c>
      <c r="H26" s="6">
        <v>5.05</v>
      </c>
      <c r="I26" s="3">
        <f t="shared" si="0"/>
        <v>4.54</v>
      </c>
      <c r="J26" s="5">
        <v>882.35294117647095</v>
      </c>
    </row>
    <row r="27" spans="1:10" s="1" customFormat="1" ht="27" customHeight="1">
      <c r="A27" s="3">
        <v>23</v>
      </c>
      <c r="B27" s="8" t="s">
        <v>34</v>
      </c>
      <c r="C27" s="5">
        <f>1861819.8/10000</f>
        <v>186.18198000000001</v>
      </c>
      <c r="D27" s="5">
        <f>1022119.4/10000</f>
        <v>102.21194</v>
      </c>
      <c r="E27" s="5">
        <v>-83.970039999999997</v>
      </c>
      <c r="F27" s="5">
        <v>-45.1010565039646</v>
      </c>
      <c r="G27" s="9">
        <v>0.52</v>
      </c>
      <c r="H27" s="6">
        <v>5.01</v>
      </c>
      <c r="I27" s="3">
        <f t="shared" si="0"/>
        <v>4.49</v>
      </c>
      <c r="J27" s="5">
        <v>863.461538461538</v>
      </c>
    </row>
    <row r="28" spans="1:10" s="1" customFormat="1" ht="27" customHeight="1">
      <c r="A28" s="3">
        <v>24</v>
      </c>
      <c r="B28" s="7" t="s">
        <v>35</v>
      </c>
      <c r="C28" s="3">
        <v>182.79</v>
      </c>
      <c r="D28" s="3">
        <v>91.6</v>
      </c>
      <c r="E28" s="3">
        <v>-91.19</v>
      </c>
      <c r="F28" s="5">
        <v>-49.887849444718</v>
      </c>
      <c r="G28" s="6">
        <v>0.6</v>
      </c>
      <c r="H28" s="6">
        <v>5.42</v>
      </c>
      <c r="I28" s="3">
        <v>4.82</v>
      </c>
      <c r="J28" s="5">
        <v>803.33333333333303</v>
      </c>
    </row>
    <row r="29" spans="1:10" s="1" customFormat="1" ht="27" customHeight="1">
      <c r="A29" s="3">
        <v>25</v>
      </c>
      <c r="B29" s="14" t="s">
        <v>36</v>
      </c>
      <c r="C29" s="3">
        <v>115.06</v>
      </c>
      <c r="D29" s="3">
        <v>117.88</v>
      </c>
      <c r="E29" s="3">
        <v>2.8199999999999901</v>
      </c>
      <c r="F29" s="13">
        <v>2.4500000000000002</v>
      </c>
      <c r="G29" s="6">
        <v>1</v>
      </c>
      <c r="H29" s="6">
        <v>8.65</v>
      </c>
      <c r="I29" s="3">
        <v>7.65</v>
      </c>
      <c r="J29" s="5">
        <v>765</v>
      </c>
    </row>
    <row r="30" spans="1:10" s="1" customFormat="1" ht="27" customHeight="1">
      <c r="A30" s="3">
        <v>26</v>
      </c>
      <c r="B30" s="7" t="s">
        <v>37</v>
      </c>
      <c r="C30" s="3">
        <v>189.94</v>
      </c>
      <c r="D30" s="3">
        <v>159.29</v>
      </c>
      <c r="E30" s="3">
        <v>-30.65</v>
      </c>
      <c r="F30" s="5">
        <v>-16.136674739391399</v>
      </c>
      <c r="G30" s="6">
        <v>0.8</v>
      </c>
      <c r="H30" s="6">
        <v>17.63</v>
      </c>
      <c r="I30" s="3">
        <v>5.97</v>
      </c>
      <c r="J30" s="5">
        <v>746.25</v>
      </c>
    </row>
    <row r="31" spans="1:10" s="1" customFormat="1" ht="27" customHeight="1">
      <c r="A31" s="3">
        <v>27</v>
      </c>
      <c r="B31" s="11" t="s">
        <v>38</v>
      </c>
      <c r="C31" s="12">
        <v>188.64</v>
      </c>
      <c r="D31" s="12">
        <v>113.3</v>
      </c>
      <c r="E31" s="3">
        <v>-75.34</v>
      </c>
      <c r="F31" s="13">
        <v>-39.94</v>
      </c>
      <c r="G31" s="6">
        <v>0.73</v>
      </c>
      <c r="H31" s="6">
        <v>5.97</v>
      </c>
      <c r="I31" s="3">
        <v>5.23</v>
      </c>
      <c r="J31" s="5">
        <v>716.438356164384</v>
      </c>
    </row>
    <row r="32" spans="1:10" s="1" customFormat="1" ht="27" customHeight="1">
      <c r="A32" s="3">
        <v>28</v>
      </c>
      <c r="B32" s="14" t="s">
        <v>39</v>
      </c>
      <c r="C32" s="3">
        <v>87.73</v>
      </c>
      <c r="D32" s="3">
        <v>75.89</v>
      </c>
      <c r="E32" s="3">
        <v>-11.84</v>
      </c>
      <c r="F32" s="13">
        <v>-134.96</v>
      </c>
      <c r="G32" s="6">
        <v>0.8</v>
      </c>
      <c r="H32" s="6">
        <v>5.2</v>
      </c>
      <c r="I32" s="3">
        <v>4.4000000000000004</v>
      </c>
      <c r="J32" s="5">
        <v>550</v>
      </c>
    </row>
    <row r="33" spans="1:10" s="1" customFormat="1" ht="27" customHeight="1">
      <c r="A33" s="3">
        <v>29</v>
      </c>
      <c r="B33" s="8" t="s">
        <v>40</v>
      </c>
      <c r="C33" s="5">
        <v>152.10187999999999</v>
      </c>
      <c r="D33" s="5">
        <v>96.847399999999993</v>
      </c>
      <c r="E33" s="5">
        <v>-55.254480000000001</v>
      </c>
      <c r="F33" s="13">
        <v>-36.33</v>
      </c>
      <c r="G33" s="9">
        <v>0.8</v>
      </c>
      <c r="H33" s="6">
        <v>5.0999999999999996</v>
      </c>
      <c r="I33" s="3">
        <f>H33-G33</f>
        <v>4.3</v>
      </c>
      <c r="J33" s="5">
        <v>537.5</v>
      </c>
    </row>
    <row r="34" spans="1:10" s="1" customFormat="1" ht="27" customHeight="1">
      <c r="A34" s="3">
        <v>30</v>
      </c>
      <c r="B34" s="14" t="s">
        <v>41</v>
      </c>
      <c r="C34" s="3">
        <v>63.95</v>
      </c>
      <c r="D34" s="3">
        <v>126.65</v>
      </c>
      <c r="E34" s="3">
        <v>62.7</v>
      </c>
      <c r="F34" s="13">
        <v>98.05</v>
      </c>
      <c r="G34" s="6">
        <v>1</v>
      </c>
      <c r="H34" s="6">
        <v>5.08</v>
      </c>
      <c r="I34" s="3">
        <v>4.8</v>
      </c>
      <c r="J34" s="5">
        <v>480</v>
      </c>
    </row>
    <row r="35" spans="1:10" s="1" customFormat="1" ht="27" customHeight="1">
      <c r="A35" s="3">
        <v>31</v>
      </c>
      <c r="B35" s="8" t="s">
        <v>42</v>
      </c>
      <c r="C35" s="5">
        <v>67.211843000000002</v>
      </c>
      <c r="D35" s="5">
        <v>25.644352999999999</v>
      </c>
      <c r="E35" s="5">
        <v>-41.567489999999999</v>
      </c>
      <c r="F35" s="13">
        <v>-61.85</v>
      </c>
      <c r="G35" s="9">
        <v>0.92</v>
      </c>
      <c r="H35" s="6">
        <v>5.0999999999999996</v>
      </c>
      <c r="I35" s="3">
        <f>H35-G35</f>
        <v>4.18</v>
      </c>
      <c r="J35" s="5">
        <v>454.34782608695599</v>
      </c>
    </row>
    <row r="36" spans="1:10" s="1" customFormat="1" ht="27" customHeight="1">
      <c r="A36" s="3">
        <v>32</v>
      </c>
      <c r="B36" s="14" t="s">
        <v>43</v>
      </c>
      <c r="C36" s="3">
        <v>94.92</v>
      </c>
      <c r="D36" s="3">
        <v>316.51</v>
      </c>
      <c r="E36" s="3">
        <v>221.59</v>
      </c>
      <c r="F36" s="13">
        <v>233.45</v>
      </c>
      <c r="G36" s="6">
        <v>1</v>
      </c>
      <c r="H36" s="6">
        <v>5.27</v>
      </c>
      <c r="I36" s="3">
        <v>4.2699999999999996</v>
      </c>
      <c r="J36" s="5">
        <v>427</v>
      </c>
    </row>
    <row r="37" spans="1:10" s="1" customFormat="1" ht="27" customHeight="1">
      <c r="A37" s="3">
        <v>33</v>
      </c>
      <c r="B37" s="15" t="s">
        <v>44</v>
      </c>
      <c r="C37" s="3">
        <v>179.34</v>
      </c>
      <c r="D37" s="3">
        <v>273.8</v>
      </c>
      <c r="E37" s="3">
        <v>94.46</v>
      </c>
      <c r="F37" s="16">
        <v>52.670904427344702</v>
      </c>
      <c r="G37" s="6">
        <v>1</v>
      </c>
      <c r="H37" s="6">
        <v>5.05</v>
      </c>
      <c r="I37" s="3">
        <v>4.05</v>
      </c>
      <c r="J37" s="5">
        <v>405</v>
      </c>
    </row>
    <row r="38" spans="1:10" s="1" customFormat="1" ht="27" customHeight="1">
      <c r="A38" s="3">
        <v>34</v>
      </c>
      <c r="B38" s="17" t="s">
        <v>45</v>
      </c>
      <c r="C38" s="3">
        <v>158.72999999999999</v>
      </c>
      <c r="D38" s="3">
        <v>874.53</v>
      </c>
      <c r="E38" s="3">
        <v>715.8</v>
      </c>
      <c r="F38" s="5">
        <v>450.95445095445098</v>
      </c>
      <c r="G38" s="6">
        <v>3.87</v>
      </c>
      <c r="H38" s="6">
        <v>18.8</v>
      </c>
      <c r="I38" s="3">
        <v>14.93</v>
      </c>
      <c r="J38" s="5">
        <v>385.78811369508998</v>
      </c>
    </row>
    <row r="39" spans="1:10" s="1" customFormat="1" ht="27" customHeight="1">
      <c r="A39" s="3">
        <v>35</v>
      </c>
      <c r="B39" s="10" t="s">
        <v>46</v>
      </c>
      <c r="C39" s="3">
        <v>130</v>
      </c>
      <c r="D39" s="3">
        <v>107</v>
      </c>
      <c r="E39" s="3">
        <v>-23</v>
      </c>
      <c r="F39" s="5">
        <v>-17.692307692307701</v>
      </c>
      <c r="G39" s="6">
        <v>2.7</v>
      </c>
      <c r="H39" s="6">
        <v>12.18</v>
      </c>
      <c r="I39" s="3">
        <v>9.48</v>
      </c>
      <c r="J39" s="5">
        <v>351.11111111111097</v>
      </c>
    </row>
    <row r="40" spans="1:10" s="1" customFormat="1" ht="27" customHeight="1">
      <c r="A40" s="3">
        <v>36</v>
      </c>
      <c r="B40" s="8" t="s">
        <v>47</v>
      </c>
      <c r="C40" s="5">
        <v>58.114899999999999</v>
      </c>
      <c r="D40" s="5">
        <v>55.201549999999997</v>
      </c>
      <c r="E40" s="5">
        <v>-2.9133499999999999</v>
      </c>
      <c r="F40" s="13">
        <v>-5.01</v>
      </c>
      <c r="G40" s="9">
        <v>1.1399999999999999</v>
      </c>
      <c r="H40" s="6">
        <v>5.0999999999999996</v>
      </c>
      <c r="I40" s="3">
        <f>H40-G40</f>
        <v>3.96</v>
      </c>
      <c r="J40" s="5">
        <v>347.36842105263202</v>
      </c>
    </row>
    <row r="41" spans="1:10" s="1" customFormat="1" ht="27" customHeight="1">
      <c r="A41" s="3">
        <v>37</v>
      </c>
      <c r="B41" s="15" t="s">
        <v>48</v>
      </c>
      <c r="C41" s="3">
        <v>28.33</v>
      </c>
      <c r="D41" s="3">
        <v>144.30000000000001</v>
      </c>
      <c r="E41" s="3">
        <v>115.97</v>
      </c>
      <c r="F41" s="16">
        <v>409.35404165195899</v>
      </c>
      <c r="G41" s="18">
        <v>1.24</v>
      </c>
      <c r="H41" s="6">
        <v>5.5</v>
      </c>
      <c r="I41" s="3">
        <v>4.26</v>
      </c>
      <c r="J41" s="5">
        <v>343.54838709677398</v>
      </c>
    </row>
    <row r="42" spans="1:10" s="1" customFormat="1" ht="27" customHeight="1">
      <c r="A42" s="3">
        <v>38</v>
      </c>
      <c r="B42" s="4" t="s">
        <v>49</v>
      </c>
      <c r="C42" s="3">
        <v>473.67</v>
      </c>
      <c r="D42" s="3">
        <v>647.97</v>
      </c>
      <c r="E42" s="3">
        <v>174.3</v>
      </c>
      <c r="F42" s="5">
        <v>36.797770599784698</v>
      </c>
      <c r="G42" s="6">
        <v>4.5599999999999996</v>
      </c>
      <c r="H42" s="6">
        <v>17.440000000000001</v>
      </c>
      <c r="I42" s="3">
        <v>12.88</v>
      </c>
      <c r="J42" s="5">
        <v>282.45614035087698</v>
      </c>
    </row>
    <row r="43" spans="1:10" s="1" customFormat="1" ht="27" customHeight="1">
      <c r="A43" s="3">
        <v>39</v>
      </c>
      <c r="B43" s="8" t="s">
        <v>50</v>
      </c>
      <c r="C43" s="5">
        <v>84.441714000000005</v>
      </c>
      <c r="D43" s="5">
        <v>62.796258999999999</v>
      </c>
      <c r="E43" s="5">
        <v>-21.645454999999998</v>
      </c>
      <c r="F43" s="13">
        <v>-25.63</v>
      </c>
      <c r="G43" s="9">
        <v>2</v>
      </c>
      <c r="H43" s="6">
        <v>7.51</v>
      </c>
      <c r="I43" s="3">
        <f>H43-G43</f>
        <v>5.51</v>
      </c>
      <c r="J43" s="5">
        <v>275.5</v>
      </c>
    </row>
    <row r="44" spans="1:10" s="1" customFormat="1" ht="27" customHeight="1">
      <c r="A44" s="3">
        <v>40</v>
      </c>
      <c r="B44" s="7" t="s">
        <v>51</v>
      </c>
      <c r="C44" s="3">
        <v>303.98</v>
      </c>
      <c r="D44" s="3">
        <v>183.47</v>
      </c>
      <c r="E44" s="3">
        <v>-120.51</v>
      </c>
      <c r="F44" s="5">
        <v>-39.644055529969101</v>
      </c>
      <c r="G44" s="6">
        <v>1.5</v>
      </c>
      <c r="H44" s="6">
        <v>5.3</v>
      </c>
      <c r="I44" s="3">
        <v>3.8</v>
      </c>
      <c r="J44" s="5">
        <v>253.333333333333</v>
      </c>
    </row>
    <row r="45" spans="1:10" s="1" customFormat="1" ht="27" customHeight="1">
      <c r="A45" s="3">
        <v>41</v>
      </c>
      <c r="B45" s="17" t="s">
        <v>52</v>
      </c>
      <c r="C45" s="3">
        <v>618.91</v>
      </c>
      <c r="D45" s="3">
        <v>291.73</v>
      </c>
      <c r="E45" s="3">
        <v>-322.68</v>
      </c>
      <c r="F45" s="5">
        <v>-52.136821185632797</v>
      </c>
      <c r="G45" s="6">
        <v>4.83</v>
      </c>
      <c r="H45" s="6">
        <v>12.47</v>
      </c>
      <c r="I45" s="3">
        <v>12.14</v>
      </c>
      <c r="J45" s="5">
        <v>251.35</v>
      </c>
    </row>
    <row r="46" spans="1:10" s="1" customFormat="1" ht="27" customHeight="1">
      <c r="A46" s="3">
        <v>42</v>
      </c>
      <c r="B46" s="4" t="s">
        <v>53</v>
      </c>
      <c r="C46" s="3">
        <v>144.96</v>
      </c>
      <c r="D46" s="3">
        <v>108.31</v>
      </c>
      <c r="E46" s="3">
        <v>-36.65</v>
      </c>
      <c r="F46" s="5">
        <v>-25.282836644591601</v>
      </c>
      <c r="G46" s="6">
        <v>1.6</v>
      </c>
      <c r="H46" s="6">
        <v>5.18</v>
      </c>
      <c r="I46" s="3">
        <v>3.68</v>
      </c>
      <c r="J46" s="5">
        <v>230</v>
      </c>
    </row>
    <row r="47" spans="1:10" s="1" customFormat="1" ht="27" customHeight="1">
      <c r="A47" s="3">
        <v>43</v>
      </c>
      <c r="B47" s="17" t="s">
        <v>54</v>
      </c>
      <c r="C47" s="3">
        <v>105.85</v>
      </c>
      <c r="D47" s="3">
        <v>108</v>
      </c>
      <c r="E47" s="3">
        <v>2.1500000000000101</v>
      </c>
      <c r="F47" s="5">
        <v>2.0311761927255598</v>
      </c>
      <c r="G47" s="6">
        <v>1.66</v>
      </c>
      <c r="H47" s="6">
        <v>5.0999999999999996</v>
      </c>
      <c r="I47" s="3">
        <v>3.44</v>
      </c>
      <c r="J47" s="5">
        <v>207.22891566265099</v>
      </c>
    </row>
    <row r="48" spans="1:10" s="1" customFormat="1" ht="27" customHeight="1">
      <c r="A48" s="3">
        <v>44</v>
      </c>
      <c r="B48" s="11" t="s">
        <v>55</v>
      </c>
      <c r="C48" s="12">
        <v>322.68</v>
      </c>
      <c r="D48" s="12">
        <v>294.43</v>
      </c>
      <c r="E48" s="3">
        <v>-28.25</v>
      </c>
      <c r="F48" s="13">
        <v>-8.75</v>
      </c>
      <c r="G48" s="6">
        <v>2.69</v>
      </c>
      <c r="H48" s="6">
        <v>8.1199999999999992</v>
      </c>
      <c r="I48" s="3">
        <v>5.43</v>
      </c>
      <c r="J48" s="5">
        <v>201.85873605948001</v>
      </c>
    </row>
    <row r="49" spans="1:239" s="1" customFormat="1" ht="27" customHeight="1">
      <c r="A49" s="3">
        <v>45</v>
      </c>
      <c r="B49" s="11" t="s">
        <v>56</v>
      </c>
      <c r="C49" s="12">
        <v>119.83</v>
      </c>
      <c r="D49" s="12">
        <v>97.07</v>
      </c>
      <c r="E49" s="3">
        <v>-22.76</v>
      </c>
      <c r="F49" s="13">
        <v>-18.989999999999998</v>
      </c>
      <c r="G49" s="6">
        <v>2.5</v>
      </c>
      <c r="H49" s="6">
        <v>7.45</v>
      </c>
      <c r="I49" s="3">
        <v>4.95</v>
      </c>
      <c r="J49" s="5">
        <v>198</v>
      </c>
    </row>
    <row r="50" spans="1:239" s="1" customFormat="1" ht="27" customHeight="1">
      <c r="A50" s="3">
        <v>46</v>
      </c>
      <c r="B50" s="14" t="s">
        <v>57</v>
      </c>
      <c r="C50" s="3">
        <v>130.37</v>
      </c>
      <c r="D50" s="3">
        <v>97.76</v>
      </c>
      <c r="E50" s="3">
        <v>-32.61</v>
      </c>
      <c r="F50" s="13">
        <v>-250.13</v>
      </c>
      <c r="G50" s="6">
        <v>2</v>
      </c>
      <c r="H50" s="6">
        <v>5.28</v>
      </c>
      <c r="I50" s="3">
        <v>3.28</v>
      </c>
      <c r="J50" s="5">
        <v>164</v>
      </c>
    </row>
    <row r="51" spans="1:239" s="1" customFormat="1" ht="27" customHeight="1">
      <c r="A51" s="3">
        <v>47</v>
      </c>
      <c r="B51" s="15" t="s">
        <v>58</v>
      </c>
      <c r="C51" s="3">
        <v>177.35</v>
      </c>
      <c r="D51" s="3">
        <v>163.38</v>
      </c>
      <c r="E51" s="3">
        <v>-13.97</v>
      </c>
      <c r="F51" s="16">
        <v>-7.87707922187764</v>
      </c>
      <c r="G51" s="6">
        <v>2.1</v>
      </c>
      <c r="H51" s="6">
        <v>5.0999999999999996</v>
      </c>
      <c r="I51" s="3">
        <v>3</v>
      </c>
      <c r="J51" s="5">
        <v>142.857142857143</v>
      </c>
    </row>
    <row r="52" spans="1:239" s="1" customFormat="1" ht="27" customHeight="1">
      <c r="A52" s="3">
        <v>48</v>
      </c>
      <c r="B52" s="11" t="s">
        <v>59</v>
      </c>
      <c r="C52" s="12">
        <v>186.9</v>
      </c>
      <c r="D52" s="12">
        <v>242.9</v>
      </c>
      <c r="E52" s="3">
        <v>-4</v>
      </c>
      <c r="F52" s="13">
        <v>-2.14</v>
      </c>
      <c r="G52" s="6">
        <v>2.2400000000000002</v>
      </c>
      <c r="H52" s="6">
        <v>65.38</v>
      </c>
      <c r="I52" s="3">
        <v>3.14</v>
      </c>
      <c r="J52" s="5">
        <v>140.17857142857099</v>
      </c>
    </row>
    <row r="53" spans="1:239" s="1" customFormat="1" ht="27" customHeight="1">
      <c r="A53" s="3">
        <v>49</v>
      </c>
      <c r="B53" s="7" t="s">
        <v>60</v>
      </c>
      <c r="C53" s="3">
        <v>584.71</v>
      </c>
      <c r="D53" s="3">
        <v>227.8</v>
      </c>
      <c r="E53" s="3">
        <v>-356.91</v>
      </c>
      <c r="F53" s="5">
        <v>-61.040515811256903</v>
      </c>
      <c r="G53" s="6">
        <v>4.0999999999999996</v>
      </c>
      <c r="H53" s="6">
        <v>9.68</v>
      </c>
      <c r="I53" s="3">
        <v>5.58</v>
      </c>
      <c r="J53" s="5">
        <v>136.09756097561001</v>
      </c>
    </row>
    <row r="54" spans="1:239" s="1" customFormat="1" ht="27" customHeight="1">
      <c r="A54" s="3">
        <v>50</v>
      </c>
      <c r="B54" s="4" t="s">
        <v>61</v>
      </c>
      <c r="C54" s="3">
        <v>268.82</v>
      </c>
      <c r="D54" s="3">
        <v>140.99</v>
      </c>
      <c r="E54" s="3">
        <v>-127.83</v>
      </c>
      <c r="F54" s="5">
        <v>-47.552265456439201</v>
      </c>
      <c r="G54" s="6">
        <v>3</v>
      </c>
      <c r="H54" s="6">
        <v>7</v>
      </c>
      <c r="I54" s="3">
        <v>4</v>
      </c>
      <c r="J54" s="5">
        <v>133.333333333333</v>
      </c>
    </row>
    <row r="55" spans="1:239" s="1" customFormat="1" ht="27" customHeight="1">
      <c r="A55" s="3">
        <v>51</v>
      </c>
      <c r="B55" s="8" t="s">
        <v>62</v>
      </c>
      <c r="C55" s="5">
        <f>2842608.74/10000</f>
        <v>284.260874</v>
      </c>
      <c r="D55" s="5">
        <f>1868636.64/10000</f>
        <v>186.863664</v>
      </c>
      <c r="E55" s="5">
        <v>-97.397210000000001</v>
      </c>
      <c r="F55" s="5">
        <v>-34.2633189821263</v>
      </c>
      <c r="G55" s="9">
        <v>2.2000000000000002</v>
      </c>
      <c r="H55" s="6">
        <v>5.01</v>
      </c>
      <c r="I55" s="3">
        <v>2.81</v>
      </c>
      <c r="J55" s="5">
        <v>127.727272727273</v>
      </c>
    </row>
    <row r="56" spans="1:239" s="1" customFormat="1" ht="27" customHeight="1">
      <c r="A56" s="3">
        <v>52</v>
      </c>
      <c r="B56" s="8" t="s">
        <v>63</v>
      </c>
      <c r="C56" s="5">
        <v>99.740345000000005</v>
      </c>
      <c r="D56" s="5">
        <v>89.768799999999999</v>
      </c>
      <c r="E56" s="5">
        <v>-9.9715450000000097</v>
      </c>
      <c r="F56" s="13">
        <v>-10</v>
      </c>
      <c r="G56" s="9">
        <v>2.25</v>
      </c>
      <c r="H56" s="6">
        <v>5.08</v>
      </c>
      <c r="I56" s="3">
        <f t="shared" ref="I56:I58" si="1">H56-G56</f>
        <v>2.83</v>
      </c>
      <c r="J56" s="5">
        <v>125.777777777778</v>
      </c>
    </row>
    <row r="57" spans="1:239" s="1" customFormat="1" ht="27" customHeight="1">
      <c r="A57" s="3">
        <v>53</v>
      </c>
      <c r="B57" s="8" t="s">
        <v>64</v>
      </c>
      <c r="C57" s="5">
        <f>1910020.1/10000</f>
        <v>191.00201000000001</v>
      </c>
      <c r="D57" s="5">
        <f>1031742.1/10000</f>
        <v>103.17421</v>
      </c>
      <c r="E57" s="5">
        <v>-87.827799999999996</v>
      </c>
      <c r="F57" s="5">
        <v>-45.982657459992197</v>
      </c>
      <c r="G57" s="9">
        <v>2.5</v>
      </c>
      <c r="H57" s="6">
        <v>6.5</v>
      </c>
      <c r="I57" s="3">
        <f t="shared" si="1"/>
        <v>4</v>
      </c>
      <c r="J57" s="5">
        <v>120</v>
      </c>
    </row>
    <row r="58" spans="1:239" s="1" customFormat="1" ht="27" customHeight="1">
      <c r="A58" s="3">
        <v>54</v>
      </c>
      <c r="B58" s="8" t="s">
        <v>65</v>
      </c>
      <c r="C58" s="5">
        <f>1720377.01/10000</f>
        <v>172.037701</v>
      </c>
      <c r="D58" s="5">
        <f>912460.21/10000</f>
        <v>91.246020999999999</v>
      </c>
      <c r="E58" s="5">
        <v>-80.791679999999999</v>
      </c>
      <c r="F58" s="5">
        <v>-46.961613373338402</v>
      </c>
      <c r="G58" s="9">
        <v>2.4300000000000002</v>
      </c>
      <c r="H58" s="6">
        <v>5.0999999999999996</v>
      </c>
      <c r="I58" s="3">
        <f t="shared" si="1"/>
        <v>2.67</v>
      </c>
      <c r="J58" s="5">
        <v>109.876543209877</v>
      </c>
    </row>
    <row r="59" spans="1:239" s="1" customFormat="1" ht="27" customHeight="1">
      <c r="A59" s="3">
        <v>55</v>
      </c>
      <c r="B59" s="7" t="s">
        <v>66</v>
      </c>
      <c r="C59" s="3">
        <v>194.26</v>
      </c>
      <c r="D59" s="3">
        <v>135.21</v>
      </c>
      <c r="E59" s="3">
        <v>-59.05</v>
      </c>
      <c r="F59" s="5">
        <v>-30.3974055389684</v>
      </c>
      <c r="G59" s="6">
        <v>2.4</v>
      </c>
      <c r="H59" s="6">
        <v>5.0199999999999996</v>
      </c>
      <c r="I59" s="3">
        <v>2.62</v>
      </c>
      <c r="J59" s="5">
        <v>109.166666666667</v>
      </c>
    </row>
    <row r="60" spans="1:239" s="1" customFormat="1" ht="27" customHeight="1">
      <c r="A60" s="3">
        <v>56</v>
      </c>
      <c r="B60" s="7" t="s">
        <v>67</v>
      </c>
      <c r="C60" s="3">
        <v>182.92</v>
      </c>
      <c r="D60" s="3">
        <v>112.24</v>
      </c>
      <c r="E60" s="3">
        <v>-70.680000000000007</v>
      </c>
      <c r="F60" s="5">
        <v>-38.639842554121998</v>
      </c>
      <c r="G60" s="6">
        <v>2.56</v>
      </c>
      <c r="H60" s="6">
        <v>5.7</v>
      </c>
      <c r="I60" s="3">
        <v>2.64</v>
      </c>
      <c r="J60" s="5">
        <v>103.125</v>
      </c>
    </row>
    <row r="61" spans="1:239" s="1" customFormat="1" ht="27" customHeight="1">
      <c r="A61" s="3">
        <v>57</v>
      </c>
      <c r="B61" s="11" t="s">
        <v>68</v>
      </c>
      <c r="C61" s="12">
        <v>177.62</v>
      </c>
      <c r="D61" s="12">
        <v>116.29</v>
      </c>
      <c r="E61" s="3">
        <v>-61.33</v>
      </c>
      <c r="F61" s="13">
        <v>-34.53</v>
      </c>
      <c r="G61" s="6">
        <v>3</v>
      </c>
      <c r="H61" s="6">
        <v>5.94</v>
      </c>
      <c r="I61" s="3">
        <v>2.94</v>
      </c>
      <c r="J61" s="5">
        <v>98</v>
      </c>
    </row>
    <row r="62" spans="1:239" s="1" customFormat="1" ht="27" customHeight="1">
      <c r="A62" s="3">
        <v>58</v>
      </c>
      <c r="B62" s="17" t="s">
        <v>69</v>
      </c>
      <c r="C62" s="3">
        <v>102.25</v>
      </c>
      <c r="D62" s="3">
        <v>163.03</v>
      </c>
      <c r="E62" s="3">
        <v>60.78</v>
      </c>
      <c r="F62" s="5">
        <v>59.442542787286101</v>
      </c>
      <c r="G62" s="6">
        <v>2.88</v>
      </c>
      <c r="H62" s="6">
        <v>5.2</v>
      </c>
      <c r="I62" s="3">
        <v>2.62</v>
      </c>
      <c r="J62" s="5">
        <v>90.9722222222222</v>
      </c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</row>
    <row r="63" spans="1:239" s="1" customFormat="1" ht="27" customHeight="1">
      <c r="A63" s="3">
        <v>59</v>
      </c>
      <c r="B63" s="8" t="s">
        <v>70</v>
      </c>
      <c r="C63" s="5">
        <v>108.40840799999999</v>
      </c>
      <c r="D63" s="5">
        <v>108.12822</v>
      </c>
      <c r="E63" s="5">
        <v>-0.280187999999995</v>
      </c>
      <c r="F63" s="13">
        <v>-0.26</v>
      </c>
      <c r="G63" s="9">
        <v>3.5</v>
      </c>
      <c r="H63" s="6">
        <v>6.32</v>
      </c>
      <c r="I63" s="3">
        <f>H63-G63</f>
        <v>2.82</v>
      </c>
      <c r="J63" s="5">
        <v>80.571428571428598</v>
      </c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</row>
    <row r="64" spans="1:239" s="1" customFormat="1" ht="27" customHeight="1">
      <c r="A64" s="3">
        <v>60</v>
      </c>
      <c r="B64" s="11" t="s">
        <v>71</v>
      </c>
      <c r="C64" s="12">
        <v>109.25</v>
      </c>
      <c r="D64" s="12">
        <v>87.02</v>
      </c>
      <c r="E64" s="3">
        <v>-22.23</v>
      </c>
      <c r="F64" s="13">
        <v>-20.350000000000001</v>
      </c>
      <c r="G64" s="6">
        <v>3</v>
      </c>
      <c r="H64" s="6">
        <v>5.2</v>
      </c>
      <c r="I64" s="3">
        <v>2.2000000000000002</v>
      </c>
      <c r="J64" s="5">
        <v>73.3333333333333</v>
      </c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</row>
    <row r="65" spans="1:239" s="1" customFormat="1" ht="27" customHeight="1">
      <c r="A65" s="3">
        <v>61</v>
      </c>
      <c r="B65" s="15" t="s">
        <v>72</v>
      </c>
      <c r="C65" s="3">
        <v>322.05</v>
      </c>
      <c r="D65" s="3">
        <v>306</v>
      </c>
      <c r="E65" s="3">
        <v>-16.05</v>
      </c>
      <c r="F65" s="16">
        <v>-4.9836981835118799</v>
      </c>
      <c r="G65" s="18">
        <v>4.6100000000000003</v>
      </c>
      <c r="H65" s="6">
        <v>7.67</v>
      </c>
      <c r="I65" s="3">
        <v>3.06</v>
      </c>
      <c r="J65" s="5">
        <v>66.377440347071598</v>
      </c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</row>
    <row r="66" spans="1:239" s="1" customFormat="1" ht="27" customHeight="1">
      <c r="A66" s="3">
        <v>62</v>
      </c>
      <c r="B66" s="11" t="s">
        <v>73</v>
      </c>
      <c r="C66" s="12">
        <v>59.11</v>
      </c>
      <c r="D66" s="12">
        <v>70.77</v>
      </c>
      <c r="E66" s="3">
        <v>11.66</v>
      </c>
      <c r="F66" s="13">
        <v>19.72</v>
      </c>
      <c r="G66" s="6">
        <v>3.6</v>
      </c>
      <c r="H66" s="6">
        <v>5.67</v>
      </c>
      <c r="I66" s="3">
        <v>2.0699999999999998</v>
      </c>
      <c r="J66" s="5">
        <v>57.5</v>
      </c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</row>
    <row r="67" spans="1:239" s="1" customFormat="1" ht="27" customHeight="1">
      <c r="A67" s="3">
        <v>63</v>
      </c>
      <c r="B67" s="15" t="s">
        <v>74</v>
      </c>
      <c r="C67" s="3">
        <v>297.75</v>
      </c>
      <c r="D67" s="3">
        <v>130.69999999999999</v>
      </c>
      <c r="E67" s="3">
        <v>-167.05</v>
      </c>
      <c r="F67" s="16">
        <v>-56.104114189756501</v>
      </c>
      <c r="G67" s="6">
        <v>4.01</v>
      </c>
      <c r="H67" s="6">
        <v>6</v>
      </c>
      <c r="I67" s="3">
        <v>1.99</v>
      </c>
      <c r="J67" s="5">
        <v>49.625935162094798</v>
      </c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</row>
    <row r="68" spans="1:239" s="1" customFormat="1" ht="27" customHeight="1">
      <c r="A68" s="3">
        <v>64</v>
      </c>
      <c r="B68" s="17" t="s">
        <v>75</v>
      </c>
      <c r="C68" s="3">
        <v>164.05</v>
      </c>
      <c r="D68" s="3">
        <v>173.78</v>
      </c>
      <c r="E68" s="3">
        <v>9.7299999999999898</v>
      </c>
      <c r="F68" s="5">
        <v>5.9311185614142001</v>
      </c>
      <c r="G68" s="6">
        <v>4.38</v>
      </c>
      <c r="H68" s="6">
        <v>5.94</v>
      </c>
      <c r="I68" s="3">
        <v>1.56</v>
      </c>
      <c r="J68" s="5">
        <v>35.616438356164402</v>
      </c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</row>
    <row r="69" spans="1:239" s="1" customFormat="1" ht="27" customHeight="1">
      <c r="A69" s="3">
        <v>65</v>
      </c>
      <c r="B69" s="17" t="s">
        <v>76</v>
      </c>
      <c r="C69" s="3">
        <v>121.22</v>
      </c>
      <c r="D69" s="3">
        <v>109.54</v>
      </c>
      <c r="E69" s="3">
        <v>-11.68</v>
      </c>
      <c r="F69" s="5">
        <v>-9.6353737007094509</v>
      </c>
      <c r="G69" s="6">
        <v>4.09</v>
      </c>
      <c r="H69" s="6">
        <v>5.2</v>
      </c>
      <c r="I69" s="3">
        <v>1.1100000000000001</v>
      </c>
      <c r="J69" s="5">
        <v>27.1393643031785</v>
      </c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</row>
    <row r="70" spans="1:239" s="1" customFormat="1" ht="27" customHeight="1">
      <c r="A70" s="3">
        <v>66</v>
      </c>
      <c r="B70" s="8" t="s">
        <v>77</v>
      </c>
      <c r="C70" s="5">
        <f>5828912.8/10000</f>
        <v>582.89128000000005</v>
      </c>
      <c r="D70" s="5">
        <f>1230678.55/10000</f>
        <v>123.06785499999999</v>
      </c>
      <c r="E70" s="5">
        <v>-459.82342499999999</v>
      </c>
      <c r="F70" s="5">
        <v>-78.886653614032397</v>
      </c>
      <c r="G70" s="9">
        <v>4</v>
      </c>
      <c r="H70" s="6">
        <v>5.01</v>
      </c>
      <c r="I70" s="3">
        <f>H70-G70</f>
        <v>1.01</v>
      </c>
      <c r="J70" s="5">
        <v>25.25</v>
      </c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</row>
    <row r="71" spans="1:239" s="1" customFormat="1" ht="27" customHeight="1">
      <c r="A71" s="3">
        <v>67</v>
      </c>
      <c r="B71" s="15" t="s">
        <v>78</v>
      </c>
      <c r="C71" s="3">
        <v>28.62</v>
      </c>
      <c r="D71" s="3">
        <v>130.08000000000001</v>
      </c>
      <c r="E71" s="3">
        <v>101.46</v>
      </c>
      <c r="F71" s="16">
        <v>354.50733752620499</v>
      </c>
      <c r="G71" s="6">
        <v>4.4000000000000004</v>
      </c>
      <c r="H71" s="6">
        <v>5.01</v>
      </c>
      <c r="I71" s="3">
        <v>0.60999999999999899</v>
      </c>
      <c r="J71" s="5">
        <v>13.863636363636401</v>
      </c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</row>
    <row r="72" spans="1:239" s="1" customFormat="1" ht="27" customHeight="1">
      <c r="A72" s="3">
        <v>68</v>
      </c>
      <c r="B72" s="17" t="s">
        <v>79</v>
      </c>
      <c r="C72" s="3">
        <v>177.39</v>
      </c>
      <c r="D72" s="3">
        <v>136</v>
      </c>
      <c r="E72" s="3">
        <v>-41.39</v>
      </c>
      <c r="F72" s="5">
        <v>-23.3327696036981</v>
      </c>
      <c r="G72" s="6">
        <v>4.93</v>
      </c>
      <c r="H72" s="6">
        <v>5.6</v>
      </c>
      <c r="I72" s="3">
        <v>0.67</v>
      </c>
      <c r="J72" s="5">
        <v>13.590263691683599</v>
      </c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</row>
    <row r="73" spans="1:239" s="1" customFormat="1" ht="27" customHeight="1">
      <c r="A73" s="3">
        <v>69</v>
      </c>
      <c r="B73" s="15" t="s">
        <v>80</v>
      </c>
      <c r="C73" s="3">
        <v>228.59</v>
      </c>
      <c r="D73" s="3">
        <v>154.66999999999999</v>
      </c>
      <c r="E73" s="3">
        <v>-73.92</v>
      </c>
      <c r="F73" s="16">
        <v>-32.337372588477201</v>
      </c>
      <c r="G73" s="6">
        <v>4.9000000000000004</v>
      </c>
      <c r="H73" s="6">
        <v>5.09</v>
      </c>
      <c r="I73" s="3">
        <v>0.19</v>
      </c>
      <c r="J73" s="5">
        <v>3.8775510204081498</v>
      </c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</row>
    <row r="74" spans="1:239" s="1" customFormat="1" ht="27" customHeight="1">
      <c r="A74" s="3">
        <v>70</v>
      </c>
      <c r="B74" s="15" t="s">
        <v>81</v>
      </c>
      <c r="C74" s="3">
        <v>146.54</v>
      </c>
      <c r="D74" s="3">
        <v>266.16000000000003</v>
      </c>
      <c r="E74" s="3">
        <v>119.62</v>
      </c>
      <c r="F74" s="16">
        <v>81.629589190664703</v>
      </c>
      <c r="G74" s="6">
        <v>4.9800000000000004</v>
      </c>
      <c r="H74" s="6">
        <v>5.0999999999999996</v>
      </c>
      <c r="I74" s="3">
        <v>0.119999999999999</v>
      </c>
      <c r="J74" s="5">
        <v>2.4096385542168499</v>
      </c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</row>
    <row r="75" spans="1:239" s="1" customFormat="1" ht="27" customHeight="1">
      <c r="A75" s="3">
        <v>71</v>
      </c>
      <c r="B75" s="15" t="s">
        <v>82</v>
      </c>
      <c r="C75" s="3">
        <v>163.57</v>
      </c>
      <c r="D75" s="3">
        <v>146.62</v>
      </c>
      <c r="E75" s="3">
        <v>-16.95</v>
      </c>
      <c r="F75" s="16">
        <v>-10.3625359173442</v>
      </c>
      <c r="G75" s="6">
        <v>4.9800000000000004</v>
      </c>
      <c r="H75" s="6">
        <v>5.05</v>
      </c>
      <c r="I75" s="3">
        <v>6.9999999999999396E-2</v>
      </c>
      <c r="J75" s="5">
        <v>1.40562248995983</v>
      </c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</row>
    <row r="76" spans="1:239" s="1" customFormat="1" ht="27" customHeight="1">
      <c r="A76" s="3">
        <v>72</v>
      </c>
      <c r="B76" s="17" t="s">
        <v>83</v>
      </c>
      <c r="C76" s="3">
        <v>89.5</v>
      </c>
      <c r="D76" s="3">
        <v>88.97</v>
      </c>
      <c r="E76" s="3">
        <v>-0.53000000000000103</v>
      </c>
      <c r="F76" s="5">
        <v>-0.59217877094972204</v>
      </c>
      <c r="G76" s="6">
        <v>4.9800000000000004</v>
      </c>
      <c r="H76" s="6">
        <v>5.04</v>
      </c>
      <c r="I76" s="3">
        <v>5.9999999999999602E-2</v>
      </c>
      <c r="J76" s="5">
        <v>1.2048192771084301</v>
      </c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</row>
    <row r="77" spans="1:239" s="1" customFormat="1" ht="27" customHeight="1">
      <c r="A77" s="24" t="s">
        <v>84</v>
      </c>
      <c r="B77" s="24"/>
      <c r="C77" s="24"/>
      <c r="D77" s="24"/>
      <c r="E77" s="24"/>
      <c r="F77" s="24"/>
      <c r="G77" s="24"/>
      <c r="H77" s="24"/>
      <c r="I77" s="24"/>
      <c r="J77" s="24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</row>
    <row r="78" spans="1:239" s="1" customFormat="1" ht="27" customHeight="1">
      <c r="A78" s="24" t="s">
        <v>85</v>
      </c>
      <c r="B78" s="24"/>
      <c r="C78" s="24"/>
      <c r="D78" s="24"/>
      <c r="E78" s="24"/>
      <c r="F78" s="24"/>
      <c r="G78" s="24"/>
      <c r="H78" s="24"/>
      <c r="I78" s="24"/>
      <c r="J78" s="24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</row>
    <row r="79" spans="1:239" s="1" customFormat="1" ht="17.100000000000001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</row>
    <row r="80" spans="1:239" s="1" customFormat="1">
      <c r="A80" s="19"/>
      <c r="B80" s="19"/>
      <c r="C80" s="19"/>
      <c r="D80" s="19"/>
      <c r="E80" s="19"/>
      <c r="F80" s="19"/>
      <c r="G80" s="19"/>
      <c r="H80" s="19"/>
      <c r="I80" s="19"/>
      <c r="J80" s="19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</row>
    <row r="81" spans="1:255" s="1" customFormat="1">
      <c r="A81" s="19"/>
      <c r="B81" s="19"/>
      <c r="C81" s="19"/>
      <c r="D81" s="19"/>
      <c r="E81" s="19"/>
      <c r="F81" s="19"/>
      <c r="G81" s="19"/>
      <c r="H81" s="19"/>
      <c r="I81" s="19"/>
      <c r="J81" s="19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</row>
    <row r="82" spans="1:255" s="1" customFormat="1">
      <c r="A82" s="19"/>
      <c r="B82" s="19"/>
      <c r="C82" s="19"/>
      <c r="D82" s="19"/>
      <c r="E82" s="19"/>
      <c r="F82" s="19"/>
      <c r="G82" s="19"/>
      <c r="H82" s="19"/>
      <c r="I82" s="19"/>
      <c r="J82" s="19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</row>
    <row r="83" spans="1:255" s="1" customFormat="1"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</row>
  </sheetData>
  <mergeCells count="12">
    <mergeCell ref="A78:J78"/>
    <mergeCell ref="A3:A4"/>
    <mergeCell ref="B3:B4"/>
    <mergeCell ref="C3:C4"/>
    <mergeCell ref="D3:D4"/>
    <mergeCell ref="G3:G4"/>
    <mergeCell ref="H3:H4"/>
    <mergeCell ref="A1:J1"/>
    <mergeCell ref="A2:J2"/>
    <mergeCell ref="E3:F3"/>
    <mergeCell ref="I3:J3"/>
    <mergeCell ref="A77:J77"/>
  </mergeCells>
  <phoneticPr fontId="7" type="noConversion"/>
  <printOptions horizontalCentered="1"/>
  <pageMargins left="0.118055555555556" right="0.118055555555556" top="0.156944444444444" bottom="0.156944444444444" header="0.5" footer="0.5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2023-04-18T08:30:00Z</dcterms:created>
  <dcterms:modified xsi:type="dcterms:W3CDTF">2023-04-20T07:35:10Z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EACC32DC688949D792C4F6FC73DC88C9_11</vt:lpwstr>
  </property>
  <property fmtid="{D5CDD505-2E9C-101B-9397-08002B2CF9AE}" pid="3" name="KSOProductBuildVer">
    <vt:lpwstr>2052-11.1.0.14036</vt:lpwstr>
  </property>
</Properties>
</file>