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目录" sheetId="14" r:id="rId1"/>
    <sheet name="表1" sheetId="15" r:id="rId2"/>
    <sheet name="表2" sheetId="16" r:id="rId3"/>
    <sheet name="表3" sheetId="17" r:id="rId4"/>
    <sheet name="表4" sheetId="13" r:id="rId5"/>
    <sheet name="表5" sheetId="18" r:id="rId6"/>
    <sheet name="表6" sheetId="8" r:id="rId7"/>
    <sheet name="表7" sheetId="10" r:id="rId8"/>
    <sheet name="表8" sheetId="6" r:id="rId9"/>
    <sheet name="表9" sheetId="19" r:id="rId10"/>
    <sheet name="表10" sheetId="20" r:id="rId11"/>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Print_Area" localSheetId="6">表6!$A$1:$Z$34</definedName>
    <definedName name="_xlnm.Print_Area" localSheetId="8">表8!$A$1:$I$19</definedName>
    <definedName name="\q">[40]国家!#REF!</definedName>
    <definedName name="\z">[41]中央!#REF!</definedName>
    <definedName name="_">#REF!</definedName>
    <definedName name="_1">#REF!</definedName>
    <definedName name="_121">#REF!</definedName>
    <definedName name="_13101">#REF!</definedName>
    <definedName name="_13102">#REF!</definedName>
    <definedName name="_133">#REF!</definedName>
    <definedName name="_13302">#REF!</definedName>
    <definedName name="_13398">#REF!</definedName>
    <definedName name="_144">#REF!</definedName>
    <definedName name="_1501">#REF!</definedName>
    <definedName name="_15102">#REF!</definedName>
    <definedName name="_15202">#REF!</definedName>
    <definedName name="_18101">#REF!</definedName>
    <definedName name="_18102">#REF!</definedName>
    <definedName name="_18198">#REF!</definedName>
    <definedName name="_2">#REF!</definedName>
    <definedName name="_21114">#REF!</definedName>
    <definedName name="_6_其他">#REF!</definedName>
    <definedName name="_999年12月31日股份应收帐款.dbf">#REF!</definedName>
    <definedName name="_Fill" hidden="1">[42]eqpmad2!#REF!</definedName>
    <definedName name="_xlnm._FilterDatabase" hidden="1">#REF!</definedName>
    <definedName name="_Key1" hidden="1">#REF!</definedName>
    <definedName name="_Order1" hidden="1">255</definedName>
    <definedName name="_Order2" hidden="1">255</definedName>
    <definedName name="_Sort" hidden="1">#REF!</definedName>
    <definedName name="a">#N/A</definedName>
    <definedName name="aa">#REF!</definedName>
    <definedName name="aaa">[41]中央!#REF!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fter_tax">#REF!</definedName>
    <definedName name="agasdgaksdk">#N/A</definedName>
    <definedName name="agsdsawae">#N/A</definedName>
    <definedName name="ajgfdajfajd">#N/A</definedName>
    <definedName name="AP">#REF!</definedName>
    <definedName name="as">#N/A</definedName>
    <definedName name="AS2DocOpenMode" hidden="1">"AS2DocumentEdit"</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az">#REF!</definedName>
    <definedName name="AZX">#REF!</definedName>
    <definedName name="b">#N/A</definedName>
    <definedName name="Back">[1]信息技术资本性支出!$D$77:$D$78</definedName>
    <definedName name="bb">#REF!</definedName>
    <definedName name="before_tax">#REF!</definedName>
    <definedName name="BF">#REF!</definedName>
    <definedName name="c1.dbf">#REF!</definedName>
    <definedName name="cb.dbf">#REF!</definedName>
    <definedName name="ccc">#REF!</definedName>
    <definedName name="cccc">#REF!</definedName>
    <definedName name="chengbenfu.dbf">#REF!</definedName>
    <definedName name="Cop">[1]信息技术资本性支出!$D$62:$D$64</definedName>
    <definedName name="county">#REF!</definedName>
    <definedName name="csb">#REF!</definedName>
    <definedName name="current_asset">#REF!</definedName>
    <definedName name="d">#N/A</definedName>
    <definedName name="da">#N/A</definedName>
    <definedName name="dadaf">#N/A</definedName>
    <definedName name="dads">#N/A</definedName>
    <definedName name="daggaga">#N/A</definedName>
    <definedName name="dasdfasd">#N/A</definedName>
    <definedName name="data">#REF!</definedName>
    <definedName name="Database" hidden="1">[2]PKx!$A$1:$AP$622</definedName>
    <definedName name="database2">#REF!</definedName>
    <definedName name="database3">#REF!</definedName>
    <definedName name="_db2">'[3]综合成本分析01.01-0205'!$A$3:$K$57</definedName>
    <definedName name="_db3">'[3]FY02'!$A$1:$I$31</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f">#REF!</definedName>
    <definedName name="dfgh">#N/A</definedName>
    <definedName name="dfghdhj">#N/A</definedName>
    <definedName name="dfgsdf">#N/A</definedName>
    <definedName name="dfh">#N/A</definedName>
    <definedName name="dfhgkj">#N/A</definedName>
    <definedName name="dfj">#N/A</definedName>
    <definedName name="dfjajsfd">#N/A</definedName>
    <definedName name="dfrg">#REF!</definedName>
    <definedName name="dfwaa">#N/A</definedName>
    <definedName name="DG">#REF!</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M">#REF!</definedName>
    <definedName name="drafd">#N/A</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 hidden="1">#REF!</definedName>
    <definedName name="dssasaww">#N/A</definedName>
    <definedName name="e">#N/A</definedName>
    <definedName name="E206.">#REF!</definedName>
    <definedName name="ee">#REF!</definedName>
    <definedName name="eee">#REF!</definedName>
    <definedName name="f">#N/A</definedName>
    <definedName name="fdsafdsafdsa">#N/A</definedName>
    <definedName name="fdsafdsafdsfdsa">#N/A</definedName>
    <definedName name="fdsafdsfdsafdsa">#N/A</definedName>
    <definedName name="fdsfdsafdcdx">#N/A</definedName>
    <definedName name="fdsfdsafdfdsa">#N/A</definedName>
    <definedName name="ff">#REF!</definedName>
    <definedName name="ffdfdsaafds">#N/A</definedName>
    <definedName name="fff">#REF!</definedName>
    <definedName name="fg">#N/A</definedName>
    <definedName name="fgdh">#N/A</definedName>
    <definedName name="fgj">#N/A</definedName>
    <definedName name="fgjd">#N/A</definedName>
    <definedName name="fgjk">#N/A</definedName>
    <definedName name="fhdjk">#N/A</definedName>
    <definedName name="Fixed_assests">#REF!</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#REF!</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'[5]P1012001'!$A$6:$E$117</definedName>
    <definedName name="gxxe20032">'[6]P1012001'!$A$6:$E$117</definedName>
    <definedName name="h">#N/A</definedName>
    <definedName name="hdfgh">#N/A</definedName>
    <definedName name="hdiaodsadas">#REF!</definedName>
    <definedName name="hg">#N/A</definedName>
    <definedName name="hgfh">#N/A</definedName>
    <definedName name="hgj">#N/A</definedName>
    <definedName name="hh">#REF!</definedName>
    <definedName name="hhfk">#N/A</definedName>
    <definedName name="hhhh">#REF!</definedName>
    <definedName name="hj">#N/A</definedName>
    <definedName name="hjhgj">#N/A</definedName>
    <definedName name="hjk">#N/A</definedName>
    <definedName name="hjkjhl">#N/A</definedName>
    <definedName name="hjkl">#N/A</definedName>
    <definedName name="hkjfgkjhkhj">#N/A</definedName>
    <definedName name="HWSheet">1</definedName>
    <definedName name="i">#N/A</definedName>
    <definedName name="ii">#REF!</definedName>
    <definedName name="IL">#REF!</definedName>
    <definedName name="Inf">[1]信息技术资本性支出!$D$83:$D$87</definedName>
    <definedName name="j">#N/A</definedName>
    <definedName name="jdfajsfdj">#N/A</definedName>
    <definedName name="jdjfadsjf">#N/A</definedName>
    <definedName name="jgh">#N/A</definedName>
    <definedName name="jhgj">#N/A</definedName>
    <definedName name="jhkf">#N/A</definedName>
    <definedName name="jhkljl">#N/A</definedName>
    <definedName name="jj">#REF!</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#REF!</definedName>
    <definedName name="收入表">#REF!</definedName>
    <definedName name="_____________kk3">#REF!</definedName>
    <definedName name="kkkk">#REF!</definedName>
    <definedName name="_km1">'[7]合并抵销或调整分录（1）'!$C$2:$C$260</definedName>
    <definedName name="KW">[43]Erection!#REF!</definedName>
    <definedName name="l">#N/A</definedName>
    <definedName name="lili">#N/A</definedName>
    <definedName name="lkghjk">#N/A</definedName>
    <definedName name="lkjhh">#N/A</definedName>
    <definedName name="Long_term_investment">#REF!</definedName>
    <definedName name="luil">#N/A</definedName>
    <definedName name="mm">#NAME?</definedName>
    <definedName name="Module.Prix_SMC">Module.Prix_SMC</definedName>
    <definedName name="MR">#REF!</definedName>
    <definedName name="NK">#REF!</definedName>
    <definedName name="NN">#REF!</definedName>
    <definedName name="NONECAS">#REF!</definedName>
    <definedName name="Null">[1]信息技术资本性支出!$D$60</definedName>
    <definedName name="Other_assets">#REF!</definedName>
    <definedName name="owners_equity">#REF!</definedName>
    <definedName name="_P23" hidden="1">#N/A</definedName>
    <definedName name="Per">[1]信息技术资本性支出!$D$68:$D$71</definedName>
    <definedName name="pp">#REF!</definedName>
    <definedName name="Print_Area_MI">#REF!</definedName>
    <definedName name="_xlnm.Print_Titles">#N/A</definedName>
    <definedName name="qq">#REF!</definedName>
    <definedName name="qqqq">#REF!</definedName>
    <definedName name="rr">#REF!</definedName>
    <definedName name="rrrr">#REF!</definedName>
    <definedName name="s">#REF!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eggsafasfas">#REF!</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eet1">#REF!</definedName>
    <definedName name="Sheet11">#REF!</definedName>
    <definedName name="shgd">#N/A</definedName>
    <definedName name="Short_term_liability">#REF!</definedName>
    <definedName name="shouru1.dbf">#REF!</definedName>
    <definedName name="ss">#REF!</definedName>
    <definedName name="ssfafag">#N/A</definedName>
    <definedName name="ssss">#REF!</definedName>
    <definedName name="T04036Z">'[8]T04'!$E$42</definedName>
    <definedName name="T12007_SUM">#REF!</definedName>
    <definedName name="T12008_SUM">#REF!</definedName>
    <definedName name="T12011_SUM">#REF!</definedName>
    <definedName name="T12050_SUM">#REF!</definedName>
    <definedName name="TextRefCopy1">#REF!</definedName>
    <definedName name="TextRefCopyRangeCount" hidden="1">1</definedName>
    <definedName name="try">#N/A</definedName>
    <definedName name="tt">#REF!</definedName>
    <definedName name="ttt">#REF!</definedName>
    <definedName name="tttt">#REF!</definedName>
    <definedName name="UD">#REF!</definedName>
    <definedName name="UFPrn20010103130336">#REF!</definedName>
    <definedName name="UFPrn20011105150820">#REF!</definedName>
    <definedName name="UFPrn20020109154935">#REF!</definedName>
    <definedName name="UFPrn20020109162810">#REF!</definedName>
    <definedName name="UFPrn20020109162826">#REF!</definedName>
    <definedName name="UFPrn2002011112451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1008134934">#REF!</definedName>
    <definedName name="UFPrn20021227160254">#REF!</definedName>
    <definedName name="UFPrn20021227161905">#REF!</definedName>
    <definedName name="UFPrn20021228105341">#REF!</definedName>
    <definedName name="UFPrn20021231153747">#REF!</definedName>
    <definedName name="UFPrn20021231153959">#REF!</definedName>
    <definedName name="UFPrn2003011315200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455">[44]内部往来!#REF!</definedName>
    <definedName name="UFPrn20030121151542">#REF!</definedName>
    <definedName name="UFPrn20040109171439">#REF!</definedName>
    <definedName name="UFPrn20040109172410">#REF!</definedName>
    <definedName name="UFPrn20040111104024">#REF!</definedName>
    <definedName name="UFPrn20040115171222">#REF!</definedName>
    <definedName name="UFPrn20040115171308">#REF!</definedName>
    <definedName name="UFPrn20040202094722">#REF!</definedName>
    <definedName name="UFPrn20040202095020">#REF!</definedName>
    <definedName name="UFPrn20040202095452">#REF!</definedName>
    <definedName name="UFPrn20040220172044">[45]其他利润明细!#REF!</definedName>
    <definedName name="UFPrn20040221093001">#REF!</definedName>
    <definedName name="UFPrn20040221093031">#REF!</definedName>
    <definedName name="UFPrn20040303152252">#REF!</definedName>
    <definedName name="UFPrn20040311120926">#REF!</definedName>
    <definedName name="UFPrn20040311172157">#REF!</definedName>
    <definedName name="UFPrn20040315152132">#REF!</definedName>
    <definedName name="UFPrn20040315163739">#REF!</definedName>
    <definedName name="UFPrn20040315170450">#REF!</definedName>
    <definedName name="UFPrn20040403204923">[9]数量对比!$A$1:$E$25</definedName>
    <definedName name="UFPrn20040817090340">#REF!</definedName>
    <definedName name="UFPrn20040831085047">#REF!</definedName>
    <definedName name="UFPrn20040912100543">#REF!</definedName>
    <definedName name="UFPrn20041030161322">#REF!</definedName>
    <definedName name="UFPrn20041123212744">#REF!</definedName>
    <definedName name="UFPrn20041126111508">#REF!</definedName>
    <definedName name="UFPrn20041126134435">#REF!</definedName>
    <definedName name="UFPrn20041128113442">#REF!</definedName>
    <definedName name="UFPrn20041128162815">#REF!</definedName>
    <definedName name="UFPrn20041128163326">#REF!</definedName>
    <definedName name="UFPrn20041128163449">#REF!</definedName>
    <definedName name="UFPrn20041128164154">#REF!</definedName>
    <definedName name="UFPrn20041219145313">#REF!</definedName>
    <definedName name="UFPrn20041219145413">#REF!</definedName>
    <definedName name="UFPrn20041219145458">#REF!</definedName>
    <definedName name="UFPrn20041219145539">#REF!</definedName>
    <definedName name="UFPrn20041219145624">#REF!</definedName>
    <definedName name="UFPrn20050105112035">#REF!</definedName>
    <definedName name="UFPrn20050107095110">#REF!</definedName>
    <definedName name="UFPrn20050107095219">#REF!</definedName>
    <definedName name="UFPrn20050107103205">#REF!</definedName>
    <definedName name="UFPrn20050112155740">#REF!</definedName>
    <definedName name="UFPrn20050820150507">#REF!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201135839">#REF!</definedName>
    <definedName name="UFPrn20060112102205">#REF!</definedName>
    <definedName name="UFPrn20060112102331">#REF!</definedName>
    <definedName name="UFPrn20060121093858">[10]设备采购01!$A$1:$E$42</definedName>
    <definedName name="UFPrn20060121094027">#REF!</definedName>
    <definedName name="UFPrn20060121094244">[10]设备采购02!$A$1:$E$61</definedName>
    <definedName name="UFPrn20060121094649">[10]设备采购03!$A$1:$E$51</definedName>
    <definedName name="UFPrn20060307163131">#REF!</definedName>
    <definedName name="UFPrn20060307163224">#REF!</definedName>
    <definedName name="UFPrn20060307171830">#REF!</definedName>
    <definedName name="UFPrn20060309110914">#REF!</definedName>
    <definedName name="UFPrn20060309234405">#REF!</definedName>
    <definedName name="uyi">#N/A</definedName>
    <definedName name="vv">[11]FSM!$A$2:$F$52,[11]FSM!$A$54:$F$93,[11]FSM!$A$94:$F$128</definedName>
    <definedName name="w">IF(IF(MOD(COLUMN(),26)=0,INT(COLUMN()/26)-1,INT(COLUMN()/26))=0,"",CHAR(IF(MOD(COLUMN(),26)=0,INT(COLUMN()/26)-1,INT(COLUMN()/26))+64))&amp;CHAR(IF(MOD(COLUMN(),26)=0,26,MOD(COLUMN(),26))+64)</definedName>
    <definedName name="wangdian1">[12]列表!$B$55:$B$171</definedName>
    <definedName name="www">#REF!</definedName>
    <definedName name="xx">#REF!</definedName>
    <definedName name="y.dbf">#REF!</definedName>
    <definedName name="_YA002">'[8]T02'!$E$9</definedName>
    <definedName name="_YA008">'[8]T02'!$E$23</definedName>
    <definedName name="_YA009">'[8]T02'!$E$24</definedName>
    <definedName name="_YA015">'[8]T02'!$E$33</definedName>
    <definedName name="_YA020">'[8]T02'!$E$40</definedName>
    <definedName name="_YA024">'[8]T02'!$E$44</definedName>
    <definedName name="_YA028">'[8]T02'!$E$49</definedName>
    <definedName name="_YA035">'[8]T02'!$E$56</definedName>
    <definedName name="_YA045">'[8]T02'!$E$62</definedName>
    <definedName name="_YC001">'[8]T02'!$E$45</definedName>
    <definedName name="_YC101">'[8]T02'!$E$48</definedName>
    <definedName name="_YE208">'[8]T02'!$E$63</definedName>
    <definedName name="_YE210">'[8]T02'!$E$64</definedName>
    <definedName name="_YE215">'[8]T02'!$E$65</definedName>
    <definedName name="yi.dbf">#REF!</definedName>
    <definedName name="YM">#REF!</definedName>
    <definedName name="yy">#REF!</definedName>
    <definedName name="yyyy">#REF!</definedName>
    <definedName name="z">#REF!</definedName>
    <definedName name="啊啊啊">#REF!</definedName>
    <definedName name="报表">[3]关联方一览表!#REF!</definedName>
    <definedName name="备___注">#REF!</definedName>
    <definedName name="备用金.dbf">#REF!</definedName>
    <definedName name="被审单位CAS">#REF!</definedName>
    <definedName name="本级标准收入2004年">[13]本年收入合计!$E$4:$E$184</definedName>
    <definedName name="拨款汇总_合计">SUM([46]汇总!#REF!)</definedName>
    <definedName name="财力">#REF!</definedName>
    <definedName name="财政供养">#REF!</definedName>
    <definedName name="财政供养人员增幅2004年">[14]财政供养人员增幅!$E$6</definedName>
    <definedName name="财政供养人员增幅2004年分县">[14]财政供养人员增幅!$E$4:$E$184</definedName>
    <definedName name="刹">#REF!</definedName>
    <definedName name="产品销售成本.dbf">#REF!</definedName>
    <definedName name="产品销售成本1">#REF!</definedName>
    <definedName name="产品销售收入.dbf">#REF!</definedName>
    <definedName name="产品销售收入2">'[15]产品销售收入成本明细表（合同）'!$A$1:$C$417</definedName>
    <definedName name="处室">#REF!</definedName>
    <definedName name="村级标准支出">[16]村级支出!$E$4:$E$184</definedName>
    <definedName name="存出保证金.dbf">#REF!</definedName>
    <definedName name="存货合计">#REF!</definedName>
    <definedName name="存货明细">#REF!</definedName>
    <definedName name="大多数">[17]Sheet2!$A$15</definedName>
    <definedName name="大幅度">#REF!</definedName>
    <definedName name="大学">'[18]FY02'!$A$1:$I$31</definedName>
    <definedName name="代垫运费.dbf">#REF!</definedName>
    <definedName name="当前明细账">#REF!</definedName>
    <definedName name="地区名称">[47]封面!#REF!</definedName>
    <definedName name="第二产业分县2003年">[19]GDP!$G$4:$G$184</definedName>
    <definedName name="第二产业合计2003年">[19]GDP!$G$4</definedName>
    <definedName name="第三产业分县2003年">[19]GDP!$H$4:$H$184</definedName>
    <definedName name="第三产业合计2003年">[19]GDP!$H$4</definedName>
    <definedName name="飞过海">[3]母公司账套名称!$C$4</definedName>
    <definedName name="非合并被投资企业CAS">#REF!</definedName>
    <definedName name="抚顺分院02年">#REF!</definedName>
    <definedName name="辅助材料.dbf">#REF!</definedName>
    <definedName name="负债项目CAS">#REF!</definedName>
    <definedName name="高科技02年">#REF!</definedName>
    <definedName name="高科技余额表">#REF!</definedName>
    <definedName name="耕地占用税分县2003年">[20]一般预算收入!$U$4:$U$184</definedName>
    <definedName name="耕地占用税合计2003年">[20]一般预算收入!$U$4</definedName>
    <definedName name="工程物资1">'[4]收入明细表1 '!$A$1:$K$8324</definedName>
    <definedName name="工商税收2004年">[21]工商税收!$S$4:$S$184</definedName>
    <definedName name="工商税收合计2004年">[21]工商税收!$S$4</definedName>
    <definedName name="公检法司部门编制数">[22]公检法司编制!$E$4:$E$184</definedName>
    <definedName name="公用标准支出">[23]合计!$E$4:$E$184</definedName>
    <definedName name="股东权益2">#REF!</definedName>
    <definedName name="固定资产变动情况表">#REF!</definedName>
    <definedName name="固定资产到期提示表">#REF!</definedName>
    <definedName name="固定资产卡片">#REF!</definedName>
    <definedName name="固定资产清单">#REF!</definedName>
    <definedName name="还有">#REF!</definedName>
    <definedName name="行政管理部门编制数">[22]行政编制!$E$4:$E$184</definedName>
    <definedName name="合___计">#REF!</definedName>
    <definedName name="合并被审单位CAS">#REF!</definedName>
    <definedName name="核算方法">[24]DATA!$A$2:$A$4</definedName>
    <definedName name="核算项目分类总账">#REF!</definedName>
    <definedName name="核算项目明细账">#REF!</definedName>
    <definedName name="核算项目余额表">#REF!</definedName>
    <definedName name="汇率">#REF!</definedName>
    <definedName name="汇总合并CAS">#REF!</definedName>
    <definedName name="会计分录序时簿">[25]数字视频并帐!$A$1:$D$25</definedName>
    <definedName name="基金处室">#REF!</definedName>
    <definedName name="基金金额">#REF!</definedName>
    <definedName name="基金科目">#REF!</definedName>
    <definedName name="基金类型">#REF!</definedName>
    <definedName name="疾">#REF!</definedName>
    <definedName name="金额">#REF!</definedName>
    <definedName name="科目">[26]调用表!$B$3:$B$125</definedName>
    <definedName name="科目编码">[27]编码!$A$2:$A$145</definedName>
    <definedName name="科目余额表">#REF!</definedName>
    <definedName name="空压机3m3">#REF!</definedName>
    <definedName name="类型">#REF!</definedName>
    <definedName name="明细分类账">[28]在产品2001!$A$1:$J$211</definedName>
    <definedName name="明细账">#REF!</definedName>
    <definedName name="母公司被审单位CAS">#REF!</definedName>
    <definedName name="农业人口2003年">[29]农业人口!$E$4:$E$184</definedName>
    <definedName name="农业税分县2003年">[20]一般预算收入!$S$4:$S$184</definedName>
    <definedName name="农业税合计2003年">[20]一般预算收入!$S$4</definedName>
    <definedName name="农业特产税分县2003年">[20]一般预算收入!$T$4:$T$184</definedName>
    <definedName name="农业特产税合计2003年">[20]一般预算收入!$T$4</definedName>
    <definedName name="农业用地面积">[30]农业用地!$E$4:$E$184</definedName>
    <definedName name="其他应收自动化所.dbf">#REF!</definedName>
    <definedName name="其它应收款03">#REF!</definedName>
    <definedName name="契税分县2003年">[20]一般预算收入!$V$4:$V$184</definedName>
    <definedName name="契税合计2003年">[20]一般预算收入!$V$4</definedName>
    <definedName name="全额差额比例">'[49]C01-1'!#REF!</definedName>
    <definedName name="人员标准支出">[31]人员支出!$E$4:$E$184</definedName>
    <definedName name="沈玉环">#REF!</definedName>
    <definedName name="审计结论">#REF!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500">[48]资产负债表!#REF!</definedName>
    <definedName name="生产期6">#REF!</definedName>
    <definedName name="生产期7">#REF!</definedName>
    <definedName name="生产期8">#REF!</definedName>
    <definedName name="生产期9">#REF!</definedName>
    <definedName name="事业发展支出">[32]事业发展!$E$4:$E$184</definedName>
    <definedName name="是">#REF!</definedName>
    <definedName name="是否审计">[24]DATA!$B$2:$B$4</definedName>
    <definedName name="数量金额总账">#REF!</definedName>
    <definedName name="四季度">'[49]C01-1'!#REF!</definedName>
    <definedName name="所得税">#REF!</definedName>
    <definedName name="索引号">#REF!</definedName>
    <definedName name="调整分录">[33]本部!$A$132:$A$135,[33]本部!$A$126:$A$130,[33]本部!$A$123:$A$124,[33]本部!$A$120:$A$121,[33]本部!$A$115:$A$118,[33]本部!$A$110:$A$113,[33]本部!$A$4:$A$6,[33]本部!$A$8:$A$12,[33]本部!$A$14:$A$15,[33]本部!$A$17:$A$20,[33]本部!$A$22:$A$25,[33]本部!$A$28:$A$29,[33]本部!$A$31:$A$32,[33]本部!$A$37:$A$38,[33]本部!$A$40,[33]本部!$A$42:$A$44,[33]本部!$A$46:$A$47,[33]本部!$A$51:$A$52,[33]本部!$A$54:$A$56,[33]本部!$A$59,[33]本部!$A$64:$A$78</definedName>
    <definedName name="未弥补亏损CAS">#REF!</definedName>
    <definedName name="未审合计">#REF!</definedName>
    <definedName name="未审数">#REF!</definedName>
    <definedName name="位次d">[50]四月份月报!#REF!</definedName>
    <definedName name="我">#REF!</definedName>
    <definedName name="我们">#REF!</definedName>
    <definedName name="乡镇个数">[34]行政区划!$D$6:$D$184</definedName>
    <definedName name="项目类别CAS">#REF!</definedName>
    <definedName name="性别">[35]基础编码!$H$2:$H$3</definedName>
    <definedName name="序号">#REF!</definedName>
    <definedName name="学历">[35]基础编码!$S$2:$S$9</definedName>
    <definedName name="业务从属">[24]DATA!$C$2:$C$21</definedName>
    <definedName name="业务量_外">#REF!</definedName>
    <definedName name="一般预算收入2002年">'[36]2002年一般预算收入'!$AC$4:$AC$184</definedName>
    <definedName name="一般预算收入2003年">[20]一般预算收入!$AD$4:$AD$184</definedName>
    <definedName name="一般预算收入合计2003年">[20]一般预算收入!$AC$4</definedName>
    <definedName name="应付款汇总表">#REF!</definedName>
    <definedName name="应付债券审定表">#REF!</definedName>
    <definedName name="应交所得税03">#REF!</definedName>
    <definedName name="应收账款">#REF!</definedName>
    <definedName name="支出">'[37]P1012001'!$A$6:$E$117</definedName>
    <definedName name="中国">#REF!</definedName>
    <definedName name="中小学生人数2003年">[38]中小学生!$E$4:$E$184</definedName>
    <definedName name="主要材料.dbf">#REF!</definedName>
    <definedName name="咨询02年">#REF!</definedName>
    <definedName name="咨询公司">#REF!</definedName>
    <definedName name="资产项目CAS">#REF!</definedName>
    <definedName name="总人口2003年">[39]总人口!$E$4:$E$184</definedName>
    <definedName name="전">#REF!</definedName>
    <definedName name="주택사업본부">#REF!</definedName>
    <definedName name="철구사업본부">#REF!</definedName>
    <definedName name="__db2">'[3]综合成本分析01.01-0205'!$A$3:$K$57</definedName>
    <definedName name="__db3">'[3]FY02'!$A$1:$I$31</definedName>
    <definedName name="______kk2">#REF!</definedName>
    <definedName name="______________kk3">#REF!</definedName>
    <definedName name="__km1">'[7]合并抵销或调整分录（1）'!$C$2:$C$260</definedName>
    <definedName name="__P23" hidden="1">#N/A</definedName>
    <definedName name="__YA002">'[8]T02'!$E$9</definedName>
    <definedName name="__YA008">'[8]T02'!$E$23</definedName>
    <definedName name="__YA009">'[8]T02'!$E$24</definedName>
    <definedName name="__YA015">'[8]T02'!$E$33</definedName>
    <definedName name="__YA020">'[8]T02'!$E$40</definedName>
    <definedName name="__YA024">'[8]T02'!$E$44</definedName>
    <definedName name="__YA028">'[8]T02'!$E$49</definedName>
    <definedName name="__YA035">'[8]T02'!$E$56</definedName>
    <definedName name="__YA045">'[8]T02'!$E$62</definedName>
    <definedName name="__YC001">'[8]T02'!$E$45</definedName>
    <definedName name="__YC101">'[8]T02'!$E$48</definedName>
    <definedName name="__YE208">'[8]T02'!$E$63</definedName>
    <definedName name="__YE210">'[8]T02'!$E$64</definedName>
    <definedName name="__YE215">'[8]T02'!$E$65</definedName>
    <definedName name="_xlnm.Print_Titles" localSheetId="4">表4!$1:$6</definedName>
    <definedName name="_xlnm._FilterDatabase" localSheetId="4" hidden="1">表4!$A$2:$W$231</definedName>
    <definedName name="_xlnm.Print_Titles" localSheetId="6">表6!$1:$5</definedName>
    <definedName name="_xlnm._FilterDatabase" localSheetId="5" hidden="1">表5!$A$4:$D$109</definedName>
    <definedName name="_" localSheetId="5">#REF!</definedName>
    <definedName name="_1" localSheetId="5">#REF!</definedName>
    <definedName name="_121" localSheetId="5">#REF!</definedName>
    <definedName name="_13101" localSheetId="5">#REF!</definedName>
    <definedName name="_13102" localSheetId="5">#REF!</definedName>
    <definedName name="_133" localSheetId="5">#REF!</definedName>
    <definedName name="_13302" localSheetId="5">#REF!</definedName>
    <definedName name="_13398" localSheetId="5">#REF!</definedName>
    <definedName name="_144" localSheetId="5">#REF!</definedName>
    <definedName name="_1501" localSheetId="5">#REF!</definedName>
    <definedName name="_15102" localSheetId="5">#REF!</definedName>
    <definedName name="_15202" localSheetId="5">#REF!</definedName>
    <definedName name="_18101" localSheetId="5">#REF!</definedName>
    <definedName name="_18102" localSheetId="5">#REF!</definedName>
    <definedName name="_18198" localSheetId="5">#REF!</definedName>
    <definedName name="_2" localSheetId="5">#REF!</definedName>
    <definedName name="_21114" localSheetId="5">#REF!</definedName>
    <definedName name="_6_其他" localSheetId="5">#REF!</definedName>
    <definedName name="_999年12月31日股份应收帐款.dbf" localSheetId="5">#REF!</definedName>
    <definedName name="_Key1" localSheetId="5" hidden="1">#REF!</definedName>
    <definedName name="_Sort" localSheetId="5" hidden="1">#REF!</definedName>
    <definedName name="aa" localSheetId="5">#REF!</definedName>
    <definedName name="ABC" localSheetId="5">#REF!</definedName>
    <definedName name="ABD" localSheetId="5">#REF!</definedName>
    <definedName name="after_tax" localSheetId="5">#REF!</definedName>
    <definedName name="AP" localSheetId="5">#REF!</definedName>
    <definedName name="az" localSheetId="5">#REF!</definedName>
    <definedName name="AZX" localSheetId="5">#REF!</definedName>
    <definedName name="bb" localSheetId="5">#REF!</definedName>
    <definedName name="before_tax" localSheetId="5">#REF!</definedName>
    <definedName name="BF" localSheetId="5">#REF!</definedName>
    <definedName name="c1.dbf" localSheetId="5">#REF!</definedName>
    <definedName name="cb.dbf" localSheetId="5">#REF!</definedName>
    <definedName name="ccc" localSheetId="5">#REF!</definedName>
    <definedName name="cccc" localSheetId="5">#REF!</definedName>
    <definedName name="chengbenfu.dbf" localSheetId="5">#REF!</definedName>
    <definedName name="county" localSheetId="5">#REF!</definedName>
    <definedName name="csb" localSheetId="5">#REF!</definedName>
    <definedName name="current_asset" localSheetId="5">#REF!</definedName>
    <definedName name="data" localSheetId="5">#REF!</definedName>
    <definedName name="database2" localSheetId="5">#REF!</definedName>
    <definedName name="database3" localSheetId="5">#REF!</definedName>
    <definedName name="dff" localSheetId="5">#REF!</definedName>
    <definedName name="dfrg" localSheetId="5">#REF!</definedName>
    <definedName name="DG" localSheetId="5">#REF!</definedName>
    <definedName name="DM" localSheetId="5">#REF!</definedName>
    <definedName name="dsaad" localSheetId="5">#REF!</definedName>
    <definedName name="dss" localSheetId="5" hidden="1">#REF!</definedName>
    <definedName name="E206." localSheetId="5">#REF!</definedName>
    <definedName name="ee" localSheetId="5">#REF!</definedName>
    <definedName name="eee" localSheetId="5">#REF!</definedName>
    <definedName name="ff" localSheetId="5">#REF!</definedName>
    <definedName name="fff" localSheetId="5">#REF!</definedName>
    <definedName name="Fixed_assests" localSheetId="5">#REF!</definedName>
    <definedName name="gg" localSheetId="5">#REF!</definedName>
    <definedName name="hdiaodsadas" localSheetId="5">#REF!</definedName>
    <definedName name="hh" localSheetId="5">#REF!</definedName>
    <definedName name="hhhh" localSheetId="5">#REF!</definedName>
    <definedName name="ii" localSheetId="5">#REF!</definedName>
    <definedName name="IL" localSheetId="5">#REF!</definedName>
    <definedName name="jj" localSheetId="5">#REF!</definedName>
    <definedName name="kk" localSheetId="5">#REF!</definedName>
    <definedName name="收入表" localSheetId="5">#REF!</definedName>
    <definedName name="_____________kk3" localSheetId="5">#REF!</definedName>
    <definedName name="kkkk" localSheetId="5">#REF!</definedName>
    <definedName name="Long_term_investment" localSheetId="5">#REF!</definedName>
    <definedName name="Module.Prix_SMC" localSheetId="5">表5!Module.Prix_SMC</definedName>
    <definedName name="MR" localSheetId="5">#REF!</definedName>
    <definedName name="NK" localSheetId="5">#REF!</definedName>
    <definedName name="NN" localSheetId="5">#REF!</definedName>
    <definedName name="NONECAS" localSheetId="5">#REF!</definedName>
    <definedName name="Other_assets" localSheetId="5">#REF!</definedName>
    <definedName name="owners_equity" localSheetId="5">#REF!</definedName>
    <definedName name="pp" localSheetId="5">#REF!</definedName>
    <definedName name="Print_Area_MI" localSheetId="5">#REF!</definedName>
    <definedName name="_xlnm.Print_Titles" localSheetId="5">表5!$1:$4</definedName>
    <definedName name="qq" localSheetId="5">#REF!</definedName>
    <definedName name="qqqq" localSheetId="5">#REF!</definedName>
    <definedName name="rr" localSheetId="5">#REF!</definedName>
    <definedName name="rrrr" localSheetId="5">#REF!</definedName>
    <definedName name="s" localSheetId="5">#REF!</definedName>
    <definedName name="sfeggsafasfas" localSheetId="5">#REF!</definedName>
    <definedName name="Sheet1" localSheetId="5">#REF!</definedName>
    <definedName name="Sheet11" localSheetId="5">#REF!</definedName>
    <definedName name="Short_term_liability" localSheetId="5">#REF!</definedName>
    <definedName name="shouru1.dbf" localSheetId="5">#REF!</definedName>
    <definedName name="ss" localSheetId="5">#REF!</definedName>
    <definedName name="ssss" localSheetId="5">#REF!</definedName>
    <definedName name="T12007_SUM" localSheetId="5">#REF!</definedName>
    <definedName name="T12008_SUM" localSheetId="5">#REF!</definedName>
    <definedName name="T12011_SUM" localSheetId="5">#REF!</definedName>
    <definedName name="T12050_SUM" localSheetId="5">#REF!</definedName>
    <definedName name="TextRefCopy1" localSheetId="5">#REF!</definedName>
    <definedName name="tt" localSheetId="5">#REF!</definedName>
    <definedName name="ttt" localSheetId="5">#REF!</definedName>
    <definedName name="tttt" localSheetId="5">#REF!</definedName>
    <definedName name="UD" localSheetId="5">#REF!</definedName>
    <definedName name="UFPrn20010103130336" localSheetId="5">#REF!</definedName>
    <definedName name="UFPrn20011105150820" localSheetId="5">#REF!</definedName>
    <definedName name="UFPrn20020109154935" localSheetId="5">#REF!</definedName>
    <definedName name="UFPrn20020109162810" localSheetId="5">#REF!</definedName>
    <definedName name="UFPrn20020109162826" localSheetId="5">#REF!</definedName>
    <definedName name="UFPrn20020111124510" localSheetId="5">#REF!</definedName>
    <definedName name="UFPrn20020402144808" localSheetId="5">#REF!</definedName>
    <definedName name="UFPrn20020402144841" localSheetId="5">#REF!</definedName>
    <definedName name="UFPrn20020402144932" localSheetId="5">#REF!</definedName>
    <definedName name="UFPrn20020402145009" localSheetId="5">#REF!</definedName>
    <definedName name="UFPrn20020403125644" localSheetId="5">#REF!</definedName>
    <definedName name="UFPrn20021008134934" localSheetId="5">#REF!</definedName>
    <definedName name="UFPrn20021227160254" localSheetId="5">#REF!</definedName>
    <definedName name="UFPrn20021227161905" localSheetId="5">#REF!</definedName>
    <definedName name="UFPrn20021228105341" localSheetId="5">#REF!</definedName>
    <definedName name="UFPrn20021231153747" localSheetId="5">#REF!</definedName>
    <definedName name="UFPrn20021231153959" localSheetId="5">#REF!</definedName>
    <definedName name="UFPrn20030113152008" localSheetId="5">#REF!</definedName>
    <definedName name="UFPrn20030115152607" localSheetId="5">#REF!</definedName>
    <definedName name="UFPrn20030115152656" localSheetId="5">#REF!</definedName>
    <definedName name="UFPrn20030115152908" localSheetId="5">#REF!</definedName>
    <definedName name="UFPrn20030115152952" localSheetId="5">#REF!</definedName>
    <definedName name="UFPrn20030119152443" localSheetId="5">#REF!</definedName>
    <definedName name="UFPrn20030119152726" localSheetId="5">#REF!</definedName>
    <definedName name="UFPrn20030119153059" localSheetId="5">#REF!</definedName>
    <definedName name="UFPrn20030121151542" localSheetId="5">#REF!</definedName>
    <definedName name="UFPrn20040109171439" localSheetId="5">#REF!</definedName>
    <definedName name="UFPrn20040109172410" localSheetId="5">#REF!</definedName>
    <definedName name="UFPrn20040111104024" localSheetId="5">#REF!</definedName>
    <definedName name="UFPrn20040115171222" localSheetId="5">#REF!</definedName>
    <definedName name="UFPrn20040115171308" localSheetId="5">#REF!</definedName>
    <definedName name="UFPrn20040202094722" localSheetId="5">#REF!</definedName>
    <definedName name="UFPrn20040202095020" localSheetId="5">#REF!</definedName>
    <definedName name="UFPrn20040202095452" localSheetId="5">#REF!</definedName>
    <definedName name="UFPrn20040221093001" localSheetId="5">#REF!</definedName>
    <definedName name="UFPrn20040221093031" localSheetId="5">#REF!</definedName>
    <definedName name="UFPrn20040303152252" localSheetId="5">#REF!</definedName>
    <definedName name="UFPrn20040311120926" localSheetId="5">#REF!</definedName>
    <definedName name="UFPrn20040311172157" localSheetId="5">#REF!</definedName>
    <definedName name="UFPrn20040315152132" localSheetId="5">#REF!</definedName>
    <definedName name="UFPrn20040315163739" localSheetId="5">#REF!</definedName>
    <definedName name="UFPrn20040315170450" localSheetId="5">#REF!</definedName>
    <definedName name="UFPrn20040817090340" localSheetId="5">#REF!</definedName>
    <definedName name="UFPrn20040831085047" localSheetId="5">#REF!</definedName>
    <definedName name="UFPrn20040912100543" localSheetId="5">#REF!</definedName>
    <definedName name="UFPrn20041030161322" localSheetId="5">#REF!</definedName>
    <definedName name="UFPrn20041123212744" localSheetId="5">#REF!</definedName>
    <definedName name="UFPrn20041126111508" localSheetId="5">#REF!</definedName>
    <definedName name="UFPrn20041126134435" localSheetId="5">#REF!</definedName>
    <definedName name="UFPrn20041128113442" localSheetId="5">#REF!</definedName>
    <definedName name="UFPrn20041128162815" localSheetId="5">#REF!</definedName>
    <definedName name="UFPrn20041128163326" localSheetId="5">#REF!</definedName>
    <definedName name="UFPrn20041128163449" localSheetId="5">#REF!</definedName>
    <definedName name="UFPrn20041128164154" localSheetId="5">#REF!</definedName>
    <definedName name="UFPrn20041219145313" localSheetId="5">#REF!</definedName>
    <definedName name="UFPrn20041219145413" localSheetId="5">#REF!</definedName>
    <definedName name="UFPrn20041219145458" localSheetId="5">#REF!</definedName>
    <definedName name="UFPrn20041219145539" localSheetId="5">#REF!</definedName>
    <definedName name="UFPrn20041219145624" localSheetId="5">#REF!</definedName>
    <definedName name="UFPrn20050105112035" localSheetId="5">#REF!</definedName>
    <definedName name="UFPrn20050107095110" localSheetId="5">#REF!</definedName>
    <definedName name="UFPrn20050107095219" localSheetId="5">#REF!</definedName>
    <definedName name="UFPrn20050107103205" localSheetId="5">#REF!</definedName>
    <definedName name="UFPrn20050112155740" localSheetId="5">#REF!</definedName>
    <definedName name="UFPrn20050820150507" localSheetId="5">#REF!</definedName>
    <definedName name="UFPrn20051122094548" localSheetId="5">#REF!</definedName>
    <definedName name="UFPrn20051122094820" localSheetId="5">#REF!</definedName>
    <definedName name="UFPrn20051122094926" localSheetId="5">#REF!</definedName>
    <definedName name="UFPrn20051122152032" localSheetId="5">#REF!</definedName>
    <definedName name="UFPrn20051122164544" localSheetId="5">#REF!</definedName>
    <definedName name="UFPrn20051122165502" localSheetId="5">#REF!</definedName>
    <definedName name="UFPrn20051124125839" localSheetId="5">#REF!</definedName>
    <definedName name="UFPrn20051201135839" localSheetId="5">#REF!</definedName>
    <definedName name="UFPrn20060112102205" localSheetId="5">#REF!</definedName>
    <definedName name="UFPrn20060112102331" localSheetId="5">#REF!</definedName>
    <definedName name="UFPrn20060121094027" localSheetId="5">#REF!</definedName>
    <definedName name="UFPrn20060307163131" localSheetId="5">#REF!</definedName>
    <definedName name="UFPrn20060307163224" localSheetId="5">#REF!</definedName>
    <definedName name="UFPrn20060307171830" localSheetId="5">#REF!</definedName>
    <definedName name="UFPrn20060309110914" localSheetId="5">#REF!</definedName>
    <definedName name="UFPrn20060309234405" localSheetId="5">#REF!</definedName>
    <definedName name="www" localSheetId="5">#REF!</definedName>
    <definedName name="xx" localSheetId="5">#REF!</definedName>
    <definedName name="y.dbf" localSheetId="5">#REF!</definedName>
    <definedName name="yi.dbf" localSheetId="5">#REF!</definedName>
    <definedName name="YM" localSheetId="5">#REF!</definedName>
    <definedName name="yy" localSheetId="5">#REF!</definedName>
    <definedName name="yyyy" localSheetId="5">#REF!</definedName>
    <definedName name="z" localSheetId="5">#REF!</definedName>
    <definedName name="啊啊啊" localSheetId="5">#REF!</definedName>
    <definedName name="备___注" localSheetId="5">#REF!</definedName>
    <definedName name="备用金.dbf" localSheetId="5">#REF!</definedName>
    <definedName name="被审单位CAS" localSheetId="5">#REF!</definedName>
    <definedName name="财力" localSheetId="5">#REF!</definedName>
    <definedName name="财政供养" localSheetId="5">#REF!</definedName>
    <definedName name="刹" localSheetId="5">#REF!</definedName>
    <definedName name="产品销售成本.dbf" localSheetId="5">#REF!</definedName>
    <definedName name="产品销售成本1" localSheetId="5">#REF!</definedName>
    <definedName name="产品销售收入.dbf" localSheetId="5">#REF!</definedName>
    <definedName name="处室" localSheetId="5">#REF!</definedName>
    <definedName name="存出保证金.dbf" localSheetId="5">#REF!</definedName>
    <definedName name="存货合计" localSheetId="5">#REF!</definedName>
    <definedName name="存货明细" localSheetId="5">#REF!</definedName>
    <definedName name="大幅度" localSheetId="5">#REF!</definedName>
    <definedName name="代垫运费.dbf" localSheetId="5">#REF!</definedName>
    <definedName name="当前明细账" localSheetId="5">#REF!</definedName>
    <definedName name="非合并被投资企业CAS" localSheetId="5">#REF!</definedName>
    <definedName name="抚顺分院02年" localSheetId="5">#REF!</definedName>
    <definedName name="辅助材料.dbf" localSheetId="5">#REF!</definedName>
    <definedName name="负债项目CAS" localSheetId="5">#REF!</definedName>
    <definedName name="高科技02年" localSheetId="5">#REF!</definedName>
    <definedName name="高科技余额表" localSheetId="5">#REF!</definedName>
    <definedName name="股东权益2" localSheetId="5">#REF!</definedName>
    <definedName name="固定资产变动情况表" localSheetId="5">#REF!</definedName>
    <definedName name="固定资产到期提示表" localSheetId="5">#REF!</definedName>
    <definedName name="固定资产卡片" localSheetId="5">#REF!</definedName>
    <definedName name="固定资产清单" localSheetId="5">#REF!</definedName>
    <definedName name="还有" localSheetId="5">#REF!</definedName>
    <definedName name="合___计" localSheetId="5">#REF!</definedName>
    <definedName name="合并被审单位CAS" localSheetId="5">#REF!</definedName>
    <definedName name="核算项目分类总账" localSheetId="5">#REF!</definedName>
    <definedName name="核算项目明细账" localSheetId="5">#REF!</definedName>
    <definedName name="核算项目余额表" localSheetId="5">#REF!</definedName>
    <definedName name="汇率" localSheetId="5">#REF!</definedName>
    <definedName name="汇总合并CAS" localSheetId="5">#REF!</definedName>
    <definedName name="基金处室" localSheetId="5">#REF!</definedName>
    <definedName name="基金金额" localSheetId="5">#REF!</definedName>
    <definedName name="基金科目" localSheetId="5">#REF!</definedName>
    <definedName name="基金类型" localSheetId="5">#REF!</definedName>
    <definedName name="疾" localSheetId="5">#REF!</definedName>
    <definedName name="金额" localSheetId="5">#REF!</definedName>
    <definedName name="科目余额表" localSheetId="5">#REF!</definedName>
    <definedName name="空压机3m3" localSheetId="5">#REF!</definedName>
    <definedName name="类型" localSheetId="5">#REF!</definedName>
    <definedName name="明细账" localSheetId="5">#REF!</definedName>
    <definedName name="母公司被审单位CAS" localSheetId="5">#REF!</definedName>
    <definedName name="其他应收自动化所.dbf" localSheetId="5">#REF!</definedName>
    <definedName name="其它应收款03" localSheetId="5">#REF!</definedName>
    <definedName name="沈玉环" localSheetId="5">#REF!</definedName>
    <definedName name="审计结论"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是" localSheetId="5">#REF!</definedName>
    <definedName name="数量金额总账" localSheetId="5">#REF!</definedName>
    <definedName name="所得税" localSheetId="5">#REF!</definedName>
    <definedName name="索引号" localSheetId="5">#REF!</definedName>
    <definedName name="未弥补亏损CAS" localSheetId="5">#REF!</definedName>
    <definedName name="未审合计" localSheetId="5">#REF!</definedName>
    <definedName name="未审数" localSheetId="5">#REF!</definedName>
    <definedName name="我" localSheetId="5">#REF!</definedName>
    <definedName name="我们" localSheetId="5">#REF!</definedName>
    <definedName name="项目类别CAS" localSheetId="5">#REF!</definedName>
    <definedName name="序号" localSheetId="5">#REF!</definedName>
    <definedName name="业务量_外" localSheetId="5">#REF!</definedName>
    <definedName name="应付款汇总表" localSheetId="5">#REF!</definedName>
    <definedName name="应付债券审定表" localSheetId="5">#REF!</definedName>
    <definedName name="应交所得税03" localSheetId="5">#REF!</definedName>
    <definedName name="应收账款" localSheetId="5">#REF!</definedName>
    <definedName name="中国" localSheetId="5">#REF!</definedName>
    <definedName name="主要材料.dbf" localSheetId="5">#REF!</definedName>
    <definedName name="咨询02年" localSheetId="5">#REF!</definedName>
    <definedName name="咨询公司" localSheetId="5">#REF!</definedName>
    <definedName name="资产项目CAS" localSheetId="5">#REF!</definedName>
    <definedName name="전" localSheetId="5">#REF!</definedName>
    <definedName name="주택사업본부" localSheetId="5">#REF!</definedName>
    <definedName name="철구사업본부" localSheetId="5">#REF!</definedName>
    <definedName name="______kk2" localSheetId="5">#REF!</definedName>
    <definedName name="______________kk3" localSheetId="5">#REF!</definedName>
  </definedNames>
  <calcPr calcId="144525"/>
</workbook>
</file>

<file path=xl/sharedStrings.xml><?xml version="1.0" encoding="utf-8"?>
<sst xmlns="http://schemas.openxmlformats.org/spreadsheetml/2006/main" count="2729" uniqueCount="2100">
  <si>
    <t>目  录</t>
  </si>
  <si>
    <t xml:space="preserve">2021年度荷塘区一般公共预算收入决算表 </t>
  </si>
  <si>
    <t>2021年度荷塘区一般公共预算支出决算表</t>
  </si>
  <si>
    <t>2021年度荷塘区一般公共预算收入预算变动情况表</t>
  </si>
  <si>
    <t>2021年度荷塘区一般公共预算支出预算变动及结余、结转情况表</t>
  </si>
  <si>
    <t>2021年度荷塘区一般公共预算收支平衡表</t>
  </si>
  <si>
    <t>2021年度荷塘区政府性基金预算收支及结余情况表</t>
  </si>
  <si>
    <t>2021年度荷塘区国有资本经营收支情况表</t>
  </si>
  <si>
    <t>2021年度荷塘区社会保险基金预算收支及结余情况表</t>
  </si>
  <si>
    <t>2021年度株洲市荷塘区“三公”经费支出决算表</t>
  </si>
  <si>
    <t>2021年度荷塘区地方政府债务余额情况表</t>
  </si>
  <si>
    <t>表1</t>
  </si>
  <si>
    <r>
      <t>2021年度荷塘区一般公共预算收入决算表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</si>
  <si>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</si>
  <si>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</si>
  <si>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</si>
  <si>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</si>
  <si>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</si>
  <si>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</si>
  <si>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</si>
  <si>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</si>
  <si>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</si>
  <si>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</si>
  <si>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</si>
  <si>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</si>
  <si>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</si>
  <si>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</si>
  <si>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</si>
  <si>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</si>
  <si>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</si>
  <si>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</si>
  <si>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</si>
  <si>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</si>
  <si>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</si>
  <si>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</si>
  <si>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</si>
  <si>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</si>
  <si>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</si>
  <si>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</si>
  <si>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</si>
  <si>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</si>
  <si>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</si>
  <si>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</si>
  <si>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</si>
  <si>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</si>
  <si>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</si>
  <si>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</si>
  <si>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</si>
  <si>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</si>
  <si>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</si>
  <si>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</si>
  <si>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</si>
  <si>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</si>
  <si>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</si>
  <si>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</si>
  <si>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</si>
  <si>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</si>
  <si>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</si>
  <si>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</si>
  <si>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</si>
  <si>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</si>
  <si>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</si>
  <si>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</si>
  <si>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</si>
  <si>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</si>
  <si>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</si>
  <si>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</si>
  <si>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</si>
  <si>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</si>
  <si>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</si>
  <si>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</si>
  <si>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</si>
  <si>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</si>
  <si>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</si>
  <si>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</si>
  <si>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</si>
  <si>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</si>
  <si>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</si>
  <si>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</si>
  <si>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</si>
  <si>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</si>
  <si>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</si>
  <si>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</si>
  <si>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</si>
  <si>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</si>
  <si>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</si>
  <si>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</si>
  <si>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</si>
  <si>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</si>
  <si>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</si>
  <si>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</si>
  <si>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</si>
  <si>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</si>
  <si>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</si>
  <si>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</si>
  <si>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</si>
  <si>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</si>
  <si>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</si>
  <si>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</si>
  <si>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</si>
  <si>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</si>
  <si>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</si>
  <si>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</si>
  <si>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</si>
  <si>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</si>
  <si>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</si>
  <si>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</si>
  <si>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</si>
  <si>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</si>
  <si>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</si>
  <si>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</si>
  <si>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</si>
  <si>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</si>
  <si>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</si>
  <si>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</si>
  <si>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</si>
  <si>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</si>
  <si>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</si>
  <si>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</si>
  <si>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</si>
  <si>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</si>
  <si>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</si>
  <si>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</si>
  <si>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</si>
  <si>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</si>
  <si>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</si>
  <si>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</si>
  <si>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</si>
  <si>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</si>
  <si>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</si>
  <si>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</si>
  <si>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</si>
  <si>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</si>
  <si>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</si>
  <si>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</si>
  <si>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</si>
  <si>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</si>
  <si>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</si>
  <si>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</si>
  <si>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</si>
  <si>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</si>
  <si>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</si>
  <si>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</si>
  <si>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</si>
  <si>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</si>
  <si>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</si>
  <si>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</si>
  <si>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</si>
  <si>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</si>
  <si>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</si>
  <si>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</si>
  <si>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</si>
  <si>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</si>
  <si>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</si>
  <si>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</si>
  <si>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</si>
  <si>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</si>
  <si>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</si>
  <si>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</si>
  <si>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</si>
  <si>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</si>
  <si>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</si>
  <si>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</si>
  <si>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</si>
  <si>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</si>
  <si>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</si>
  <si>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</si>
  <si>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</si>
  <si>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</si>
  <si>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</si>
  <si>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</si>
  <si>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</si>
  <si>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</si>
  <si>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</si>
  <si>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</si>
  <si>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</si>
  <si>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</si>
  <si>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</si>
  <si>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</si>
  <si>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</si>
  <si>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</si>
  <si>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</si>
  <si>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</si>
  <si>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</si>
  <si>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</si>
  <si>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</si>
  <si>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</si>
  <si>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</si>
  <si>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</si>
  <si>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</si>
  <si>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</si>
  <si>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</si>
  <si>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</si>
  <si>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</si>
  <si>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</si>
  <si>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</si>
  <si>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</si>
  <si>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</si>
  <si>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</si>
  <si>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</si>
  <si>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</si>
  <si>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</si>
  <si>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</si>
  <si>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</si>
  <si>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</si>
  <si>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</si>
  <si>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</si>
  <si>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</si>
  <si>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</si>
  <si>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</si>
  <si>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</si>
  <si>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</si>
  <si>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</si>
  <si>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</si>
  <si>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</si>
  <si>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</si>
  <si>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</si>
  <si>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</si>
  <si>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</si>
  <si>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</si>
  <si>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</si>
  <si>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</si>
  <si>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</si>
  <si>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</si>
  <si>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</si>
  <si>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</si>
  <si>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</si>
  <si>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</si>
  <si>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</si>
  <si>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</si>
  <si>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</si>
  <si>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</si>
  <si>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</si>
  <si>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</si>
  <si>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</si>
  <si>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</si>
  <si>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</si>
  <si>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</si>
  <si>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</si>
  <si>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</si>
  <si>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</si>
  <si>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</si>
  <si>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</si>
  <si>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</si>
  <si>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</si>
  <si>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</si>
  <si>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</si>
  <si>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</si>
  <si>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</si>
  <si>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</si>
  <si>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</si>
  <si>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</si>
  <si>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</si>
  <si>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</si>
  <si>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</si>
  <si>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</si>
  <si>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</si>
  <si>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</si>
  <si>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</si>
  <si>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</si>
  <si>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</si>
  <si>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</si>
  <si>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</si>
  <si>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</si>
  <si>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</si>
  <si>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</si>
  <si>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</si>
  <si>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</si>
  <si>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</si>
  <si>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</si>
  <si>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</si>
  <si>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</si>
  <si>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</si>
  <si>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</si>
  <si>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</si>
  <si>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</si>
  <si>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</si>
  <si>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</si>
  <si>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</si>
  <si>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</si>
  <si>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</si>
  <si>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</si>
  <si>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</si>
  <si>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</si>
  <si>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</si>
  <si>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</si>
  <si>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</si>
  <si>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</si>
  <si>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</si>
  <si>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</si>
  <si>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</si>
  <si>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</si>
  <si>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</si>
  <si>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</si>
  <si>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</si>
  <si>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</si>
  <si>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</si>
  <si>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</si>
  <si>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</si>
  <si>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</si>
  <si>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</si>
  <si>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</si>
  <si>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</si>
  <si>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</si>
  <si>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</si>
  <si>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</si>
  <si>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</si>
  <si>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</si>
  <si>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</si>
  <si>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</si>
  <si>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</si>
  <si>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</si>
  <si>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</si>
  <si>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</si>
  <si>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</si>
  <si>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</si>
  <si>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</si>
  <si>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</si>
  <si>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</si>
  <si>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</si>
  <si>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</si>
  <si>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</si>
  <si>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</si>
  <si>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</si>
  <si>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</si>
  <si>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</si>
  <si>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</si>
  <si>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</si>
  <si>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</si>
  <si>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</si>
  <si>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</si>
  <si>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</si>
  <si>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</si>
  <si>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</si>
  <si>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</si>
  <si>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</si>
  <si>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</si>
  <si>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</si>
  <si>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</si>
  <si>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</si>
  <si>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</si>
  <si>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</si>
  <si>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</si>
  <si>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</si>
  <si>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</si>
  <si>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</si>
  <si>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</si>
  <si>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</si>
  <si>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</si>
  <si>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</si>
  <si>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</si>
  <si>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</si>
  <si>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</si>
  <si>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</si>
  <si>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</si>
  <si>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</si>
  <si>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</si>
  <si>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</si>
  <si>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</si>
  <si>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</si>
  <si>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</si>
  <si>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</si>
  <si>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</si>
  <si>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</si>
  <si>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</si>
  <si>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</si>
  <si>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</si>
  <si>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</si>
  <si>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</si>
  <si>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</si>
  <si>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</si>
  <si>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</si>
  <si>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</si>
  <si>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</si>
  <si>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</si>
  <si>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</si>
  <si>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</si>
  <si>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</si>
  <si>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</si>
  <si>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</si>
  <si>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</si>
  <si>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</si>
  <si>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</si>
  <si>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</si>
  <si>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</si>
  <si>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</si>
  <si>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</si>
  <si>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</si>
  <si>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</si>
  <si>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</si>
  <si>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</si>
  <si>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</si>
  <si>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</si>
  <si>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</si>
  <si>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</si>
  <si>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</si>
  <si>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</si>
  <si>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</si>
  <si>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</si>
  <si>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</si>
  <si>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</si>
  <si>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</si>
  <si>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</si>
  <si>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</si>
  <si>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</si>
  <si>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</si>
  <si>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</si>
  <si>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</si>
  <si>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</si>
  <si>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</si>
  <si>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</si>
  <si>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</si>
  <si>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</si>
  <si>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</si>
  <si>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</si>
  <si>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</si>
  <si>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</si>
  <si>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</si>
  <si>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</si>
  <si>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</si>
  <si>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</si>
  <si>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</si>
  <si>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</si>
  <si>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</si>
  <si>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</si>
  <si>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</si>
  <si>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</si>
  <si>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</si>
  <si>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</si>
  <si>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</si>
  <si>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</si>
  <si>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</si>
  <si>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</si>
  <si>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</si>
  <si>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</si>
  <si>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</si>
  <si>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</si>
  <si>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</si>
  <si>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</si>
  <si>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</si>
  <si>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</si>
  <si>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</si>
  <si>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</si>
  <si>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</si>
  <si>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</si>
  <si>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</si>
  <si>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</si>
  <si>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</si>
  <si>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</si>
  <si>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</si>
  <si>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</si>
  <si>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</si>
  <si>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</si>
  <si>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</si>
  <si>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</si>
  <si>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</si>
  <si>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</si>
  <si>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</si>
  <si>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</si>
  <si>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</si>
  <si>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</si>
  <si>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</si>
  <si>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</si>
  <si>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</si>
  <si>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</si>
  <si>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</si>
  <si>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</si>
  <si>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</si>
  <si>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</si>
  <si>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</si>
  <si>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</si>
  <si>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</si>
  <si>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</si>
  <si>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</si>
  <si>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</si>
  <si>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</si>
  <si>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</si>
  <si>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</si>
  <si>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</si>
  <si>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</si>
  <si>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</si>
  <si>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</si>
  <si>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</si>
  <si>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</si>
  <si>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</si>
  <si>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</si>
  <si>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</si>
  <si>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</si>
  <si>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</si>
  <si>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</si>
  <si>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</si>
  <si>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</si>
  <si>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</si>
  <si>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</si>
  <si>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</si>
  <si>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</si>
  <si>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</si>
  <si>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</si>
  <si>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</si>
  <si>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</si>
  <si>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</si>
  <si>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</si>
  <si>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</si>
  <si>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</si>
  <si>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</si>
  <si>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</si>
  <si>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</si>
  <si>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</si>
  <si>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</si>
  <si>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</si>
  <si>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</si>
  <si>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</si>
  <si>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</si>
  <si>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</si>
  <si>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</si>
  <si>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</si>
  <si>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</si>
  <si>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</si>
  <si>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</si>
  <si>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</si>
  <si>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</si>
  <si>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</si>
  <si>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</si>
  <si>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</si>
  <si>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</si>
  <si>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</si>
  <si>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</si>
  <si>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</si>
  <si>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</si>
  <si>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</si>
  <si>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</si>
  <si>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</si>
  <si>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</si>
  <si>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</si>
  <si>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</si>
  <si>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</si>
  <si>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</si>
  <si>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</si>
  <si>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</si>
  <si>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</si>
  <si>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</si>
  <si>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</si>
  <si>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</si>
  <si>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</si>
  <si>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</si>
  <si>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</si>
  <si>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</si>
  <si>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</si>
  <si>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</si>
  <si>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</si>
  <si>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</si>
  <si>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</si>
  <si>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</si>
  <si>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</si>
  <si>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</si>
  <si>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</si>
  <si>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</si>
  <si>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</si>
  <si>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</si>
  <si>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</si>
  <si>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</si>
  <si>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</si>
  <si>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</si>
  <si>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</si>
  <si>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</si>
  <si>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</si>
  <si>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</si>
  <si>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</si>
  <si>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</si>
  <si>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</si>
  <si>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</si>
  <si>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</si>
  <si>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</si>
  <si>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</si>
  <si>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</si>
  <si>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</si>
  <si>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</si>
  <si>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</si>
  <si>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</si>
  <si>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</si>
  <si>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</si>
  <si>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</si>
  <si>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</si>
  <si>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</si>
  <si>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</si>
  <si>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</si>
  <si>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</si>
  <si>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</si>
  <si>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</si>
  <si>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</si>
  <si>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</si>
  <si>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</si>
  <si>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</si>
  <si>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</si>
  <si>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</si>
  <si>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</si>
  <si>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</si>
  <si>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</si>
  <si>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</si>
  <si>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</si>
  <si>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</si>
  <si>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</si>
  <si>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</si>
  <si>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</si>
  <si>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</si>
  <si>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</si>
  <si>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</si>
  <si>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</si>
  <si>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</si>
  <si>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</si>
  <si>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</si>
  <si>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</si>
  <si>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</si>
  <si>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</si>
  <si>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</si>
  <si>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</si>
  <si>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</si>
  <si>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</si>
  <si>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</si>
  <si>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</si>
  <si>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</si>
  <si>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</si>
  <si>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</si>
  <si>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</si>
  <si>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</si>
  <si>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</si>
  <si>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</si>
  <si>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</si>
  <si>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</si>
  <si>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</si>
  <si>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</si>
  <si>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</si>
  <si>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</si>
  <si>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</si>
  <si>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</si>
  <si>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</si>
  <si>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</si>
  <si>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</si>
  <si>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</si>
  <si>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</si>
  <si>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</si>
  <si>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</si>
  <si>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</si>
  <si>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</si>
  <si>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</si>
  <si>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</si>
  <si>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</si>
  <si>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</si>
  <si>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</si>
  <si>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</si>
  <si>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</si>
  <si>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</si>
  <si>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</si>
  <si>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</si>
  <si>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</si>
  <si>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</si>
  <si>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</si>
  <si>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</si>
  <si>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</si>
  <si>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</si>
  <si>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</si>
  <si>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</si>
  <si>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</si>
  <si>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</si>
  <si>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</si>
  <si>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</si>
  <si>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</si>
  <si>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</si>
  <si>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</si>
  <si>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</si>
  <si>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</si>
  <si>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</si>
  <si>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</si>
  <si>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表2</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</si>
  <si>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</si>
  <si>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</si>
  <si>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</si>
  <si>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</si>
  <si>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</si>
  <si>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</si>
  <si>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</si>
  <si>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</si>
  <si>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</si>
  <si>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</si>
  <si>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</si>
  <si>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</si>
  <si>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</si>
  <si>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</si>
  <si>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</si>
  <si>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</si>
  <si>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</si>
  <si>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</si>
  <si>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</si>
  <si>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</si>
  <si>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</si>
  <si>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</si>
  <si>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</si>
  <si>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</si>
  <si>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</si>
  <si>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</si>
  <si>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</si>
  <si>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</si>
  <si>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</si>
  <si>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</si>
  <si>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</si>
  <si>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</si>
  <si>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</si>
  <si>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</si>
  <si>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</si>
  <si>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</si>
  <si>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</si>
  <si>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</si>
  <si>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</si>
  <si>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</si>
  <si>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</si>
  <si>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</si>
  <si>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</si>
  <si>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</si>
  <si>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</si>
  <si>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</si>
  <si>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</si>
  <si>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</si>
  <si>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</si>
  <si>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</si>
  <si>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</si>
  <si>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</si>
  <si>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</si>
  <si>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</si>
  <si>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</si>
  <si>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</si>
  <si>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</si>
  <si>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</si>
  <si>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</si>
  <si>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</si>
  <si>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</si>
  <si>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</si>
  <si>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</si>
  <si>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</si>
  <si>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</si>
  <si>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</si>
  <si>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</si>
  <si>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</si>
  <si>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</si>
  <si>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</si>
  <si>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</si>
  <si>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</si>
  <si>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</si>
  <si>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</si>
  <si>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</si>
  <si>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</si>
  <si>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</si>
  <si>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</si>
  <si>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</si>
  <si>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</si>
  <si>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</si>
  <si>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</si>
  <si>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</si>
  <si>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</si>
  <si>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</si>
  <si>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</si>
  <si>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</si>
  <si>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</si>
  <si>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</si>
  <si>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</si>
  <si>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</si>
  <si>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</si>
  <si>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</si>
  <si>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</si>
  <si>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</si>
  <si>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</si>
  <si>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</si>
  <si>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</si>
  <si>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</si>
  <si>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</si>
  <si>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</si>
  <si>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</si>
  <si>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</si>
  <si>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</si>
  <si>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</si>
  <si>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</si>
  <si>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</si>
  <si>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</si>
  <si>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</si>
  <si>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</si>
  <si>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</si>
  <si>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</si>
  <si>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</si>
  <si>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</si>
  <si>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</si>
  <si>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</si>
  <si>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</si>
  <si>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</si>
  <si>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</si>
  <si>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</si>
  <si>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</si>
  <si>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</si>
  <si>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</si>
  <si>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</si>
  <si>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</si>
  <si>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</si>
  <si>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</si>
  <si>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</si>
  <si>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</si>
  <si>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</si>
  <si>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</si>
  <si>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</si>
  <si>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</si>
  <si>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</si>
  <si>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</si>
  <si>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</si>
  <si>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</si>
  <si>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</si>
  <si>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</si>
  <si>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</si>
  <si>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</si>
  <si>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</si>
  <si>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</si>
  <si>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</si>
  <si>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</si>
  <si>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</si>
  <si>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</si>
  <si>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</si>
  <si>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</si>
  <si>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</si>
  <si>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</si>
  <si>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</si>
  <si>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</si>
  <si>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</si>
  <si>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</si>
  <si>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</si>
  <si>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</si>
  <si>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</si>
  <si>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</si>
  <si>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</si>
  <si>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</si>
  <si>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</si>
  <si>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</si>
  <si>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</si>
  <si>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</si>
  <si>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</si>
  <si>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</si>
  <si>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</si>
  <si>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</si>
  <si>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</si>
  <si>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</si>
  <si>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</si>
  <si>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</si>
  <si>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</si>
  <si>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</si>
  <si>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</si>
  <si>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</si>
  <si>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</si>
  <si>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</si>
  <si>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</si>
  <si>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</si>
  <si>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</si>
  <si>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</si>
  <si>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</si>
  <si>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</si>
  <si>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</si>
  <si>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</si>
  <si>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</si>
  <si>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</si>
  <si>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</si>
  <si>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</si>
  <si>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</si>
  <si>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</si>
  <si>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</si>
  <si>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</si>
  <si>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</si>
  <si>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</si>
  <si>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</si>
  <si>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</si>
  <si>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</si>
  <si>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</si>
  <si>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</si>
  <si>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</si>
  <si>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</si>
  <si>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</si>
  <si>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</si>
  <si>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</si>
  <si>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</si>
  <si>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</si>
  <si>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</si>
  <si>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</si>
  <si>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</si>
  <si>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</si>
  <si>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</si>
  <si>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</si>
  <si>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</si>
  <si>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</si>
  <si>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</si>
  <si>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</si>
  <si>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</si>
  <si>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</si>
  <si>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</si>
  <si>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</si>
  <si>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</si>
  <si>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</si>
  <si>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</si>
  <si>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</si>
  <si>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</si>
  <si>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</si>
  <si>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</si>
  <si>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</si>
  <si>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</si>
  <si>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</si>
  <si>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</si>
  <si>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</si>
  <si>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</si>
  <si>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</si>
  <si>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</si>
  <si>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</si>
  <si>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</si>
  <si>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</si>
  <si>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</si>
  <si>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</si>
  <si>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</si>
  <si>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</si>
  <si>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</si>
  <si>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</si>
  <si>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</si>
  <si>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</si>
  <si>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</si>
  <si>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</si>
  <si>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</si>
  <si>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</si>
  <si>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</si>
  <si>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</si>
  <si>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</si>
  <si>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</si>
  <si>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</si>
  <si>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</si>
  <si>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</si>
  <si>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</si>
  <si>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</si>
  <si>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</si>
  <si>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</si>
  <si>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</si>
  <si>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</si>
  <si>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</si>
  <si>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</si>
  <si>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</si>
  <si>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</si>
  <si>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</si>
  <si>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</si>
  <si>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</si>
  <si>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</si>
  <si>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</si>
  <si>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</si>
  <si>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</si>
  <si>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</si>
  <si>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</si>
  <si>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</si>
  <si>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</si>
  <si>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</si>
  <si>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</si>
  <si>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</si>
  <si>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</si>
  <si>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</si>
  <si>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</si>
  <si>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</si>
  <si>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</si>
  <si>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</si>
  <si>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</si>
  <si>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</si>
  <si>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</si>
  <si>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</si>
  <si>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</si>
  <si>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</si>
  <si>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</si>
  <si>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</si>
  <si>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</si>
  <si>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</si>
  <si>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</si>
  <si>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</si>
  <si>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</si>
  <si>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</si>
  <si>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</si>
  <si>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</si>
  <si>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</si>
  <si>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</si>
  <si>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</si>
  <si>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</si>
  <si>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</si>
  <si>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</si>
  <si>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</si>
  <si>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</si>
  <si>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</si>
  <si>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</si>
  <si>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</si>
  <si>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</si>
  <si>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</si>
  <si>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</si>
  <si>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</si>
  <si>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</si>
  <si>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</si>
  <si>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</si>
  <si>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</si>
  <si>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</si>
  <si>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</si>
  <si>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</si>
  <si>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</si>
  <si>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</si>
  <si>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</si>
  <si>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</si>
  <si>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</si>
  <si>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</si>
  <si>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</si>
  <si>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</si>
  <si>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</si>
  <si>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</si>
  <si>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</si>
  <si>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</si>
  <si>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</si>
  <si>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</si>
  <si>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</si>
  <si>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</si>
  <si>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</si>
  <si>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</si>
  <si>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</si>
  <si>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</si>
  <si>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</si>
  <si>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</si>
  <si>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</si>
  <si>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</si>
  <si>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</si>
  <si>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</si>
  <si>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</si>
  <si>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</si>
  <si>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</si>
  <si>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</si>
  <si>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</si>
  <si>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</si>
  <si>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</si>
  <si>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</si>
  <si>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</si>
  <si>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</si>
  <si>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</si>
  <si>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</si>
  <si>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</si>
  <si>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</si>
  <si>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</si>
  <si>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</si>
  <si>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</si>
  <si>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</si>
  <si>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</si>
  <si>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</si>
  <si>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</si>
  <si>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</si>
  <si>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</si>
  <si>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</si>
  <si>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</si>
  <si>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</si>
  <si>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</si>
  <si>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</si>
  <si>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</si>
  <si>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</si>
  <si>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</si>
  <si>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</si>
  <si>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</si>
  <si>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</si>
  <si>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</si>
  <si>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</si>
  <si>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</si>
  <si>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</si>
  <si>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</si>
  <si>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</si>
  <si>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</si>
  <si>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</si>
  <si>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</si>
  <si>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</si>
  <si>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</si>
  <si>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</si>
  <si>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</si>
  <si>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</si>
  <si>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</si>
  <si>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</si>
  <si>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</si>
  <si>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</si>
  <si>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</si>
  <si>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</si>
  <si>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</si>
  <si>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</si>
  <si>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</si>
  <si>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</si>
  <si>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</si>
  <si>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</si>
  <si>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</si>
  <si>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</si>
  <si>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</si>
  <si>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</si>
  <si>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</si>
  <si>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</si>
  <si>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</si>
  <si>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</si>
  <si>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</si>
  <si>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</si>
  <si>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</si>
  <si>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</si>
  <si>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</si>
  <si>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</si>
  <si>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</si>
  <si>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</si>
  <si>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</si>
  <si>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</si>
  <si>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</si>
  <si>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</si>
  <si>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</si>
  <si>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</si>
  <si>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</si>
  <si>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</si>
  <si>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</si>
  <si>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</si>
  <si>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</si>
  <si>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</si>
  <si>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</si>
  <si>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</si>
  <si>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</si>
  <si>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</si>
  <si>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</si>
  <si>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</si>
  <si>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</si>
  <si>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</si>
  <si>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</si>
  <si>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</si>
  <si>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</si>
  <si>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</si>
  <si>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</si>
  <si>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</si>
  <si>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</si>
  <si>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</si>
  <si>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</si>
  <si>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</si>
  <si>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</si>
  <si>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</si>
  <si>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</si>
  <si>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</si>
  <si>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</si>
  <si>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</si>
  <si>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</si>
  <si>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</si>
  <si>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</si>
  <si>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</si>
  <si>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</si>
  <si>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</si>
  <si>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</si>
  <si>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</si>
  <si>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</si>
  <si>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</si>
  <si>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</si>
  <si>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</si>
  <si>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</si>
  <si>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</si>
  <si>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</si>
  <si>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</si>
  <si>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</si>
  <si>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</si>
  <si>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</si>
  <si>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</si>
  <si>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</si>
  <si>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</si>
  <si>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</si>
  <si>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</si>
  <si>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</si>
  <si>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</si>
  <si>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</si>
  <si>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</si>
  <si>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</si>
  <si>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</si>
  <si>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</si>
  <si>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</si>
  <si>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</si>
  <si>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</si>
  <si>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</si>
  <si>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</si>
  <si>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</si>
  <si>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</si>
  <si>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</si>
  <si>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</si>
  <si>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</si>
  <si>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</si>
  <si>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</si>
  <si>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</si>
  <si>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</si>
  <si>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</si>
  <si>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</si>
  <si>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</si>
  <si>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</si>
  <si>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</si>
  <si>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</si>
  <si>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</si>
  <si>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</si>
  <si>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</si>
  <si>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</si>
  <si>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</si>
  <si>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</si>
  <si>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</si>
  <si>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</si>
  <si>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</si>
  <si>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</si>
  <si>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</si>
  <si>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</si>
  <si>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</si>
  <si>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</si>
  <si>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</si>
  <si>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</si>
  <si>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</si>
  <si>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</si>
  <si>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</si>
  <si>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</si>
  <si>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</si>
  <si>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</si>
  <si>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</si>
  <si>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</si>
  <si>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</si>
  <si>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</si>
  <si>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</si>
  <si>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</si>
  <si>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</si>
  <si>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</si>
  <si>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</si>
  <si>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</si>
  <si>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</si>
  <si>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</si>
  <si>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</si>
  <si>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</si>
  <si>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</si>
  <si>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</si>
  <si>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</si>
  <si>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</si>
  <si>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</si>
  <si>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</si>
  <si>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</si>
  <si>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</si>
  <si>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</si>
  <si>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</si>
  <si>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</si>
  <si>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</si>
  <si>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</si>
  <si>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</si>
  <si>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</si>
  <si>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</si>
  <si>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</si>
  <si>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</si>
  <si>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</si>
  <si>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</si>
  <si>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</si>
  <si>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</si>
  <si>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</si>
  <si>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</si>
  <si>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</si>
  <si>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</si>
  <si>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</si>
  <si>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</si>
  <si>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</si>
  <si>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</si>
  <si>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</si>
  <si>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</si>
  <si>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</si>
  <si>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</si>
  <si>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</si>
  <si>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</si>
  <si>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</si>
  <si>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</si>
  <si>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</si>
  <si>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</si>
  <si>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</si>
  <si>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</si>
  <si>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</si>
  <si>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</si>
  <si>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</si>
  <si>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</si>
  <si>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</si>
  <si>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</si>
  <si>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</si>
  <si>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</si>
  <si>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</si>
  <si>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</si>
  <si>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</si>
  <si>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</si>
  <si>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</si>
  <si>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</si>
  <si>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</si>
  <si>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</si>
  <si>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</si>
  <si>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</si>
  <si>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</si>
  <si>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</si>
  <si>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</si>
  <si>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</si>
  <si>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</si>
  <si>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</si>
  <si>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</si>
  <si>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</si>
  <si>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</si>
  <si>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</si>
  <si>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</si>
  <si>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</si>
  <si>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</si>
  <si>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</si>
  <si>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</si>
  <si>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</si>
  <si>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</si>
  <si>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</si>
  <si>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</si>
  <si>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</si>
  <si>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</si>
  <si>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</si>
  <si>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</si>
  <si>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</si>
  <si>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</si>
  <si>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</si>
  <si>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</si>
  <si>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</si>
  <si>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</si>
  <si>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</si>
  <si>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</si>
  <si>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</si>
  <si>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</si>
  <si>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</si>
  <si>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</si>
  <si>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</si>
  <si>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</si>
  <si>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</si>
  <si>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</si>
  <si>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</si>
  <si>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</si>
  <si>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</si>
  <si>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</si>
  <si>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</si>
  <si>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</si>
  <si>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</si>
  <si>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</si>
  <si>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</si>
  <si>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</si>
  <si>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</si>
  <si>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</si>
  <si>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</si>
  <si>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</si>
  <si>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</si>
  <si>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</si>
  <si>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</si>
  <si>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</si>
  <si>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</si>
  <si>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</si>
  <si>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</si>
  <si>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</si>
  <si>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</si>
  <si>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</si>
  <si>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</si>
  <si>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</si>
  <si>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</si>
  <si>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</si>
  <si>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</si>
  <si>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</si>
  <si>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</si>
  <si>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</si>
  <si>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</si>
  <si>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</si>
  <si>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</si>
  <si>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</si>
  <si>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</si>
  <si>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</si>
  <si>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</si>
  <si>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</si>
  <si>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</si>
  <si>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</si>
  <si>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</si>
  <si>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</si>
  <si>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</si>
  <si>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</si>
  <si>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</si>
  <si>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</si>
  <si>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</si>
  <si>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</si>
  <si>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</si>
  <si>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</si>
  <si>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</si>
  <si>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</si>
  <si>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</si>
  <si>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</si>
  <si>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</si>
  <si>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</si>
  <si>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</si>
  <si>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</si>
  <si>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</si>
  <si>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</si>
  <si>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</si>
  <si>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</si>
  <si>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</si>
  <si>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</si>
  <si>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</si>
  <si>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</si>
  <si>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</si>
  <si>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</si>
  <si>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</si>
  <si>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</si>
  <si>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</si>
  <si>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</si>
  <si>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</si>
  <si>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</si>
  <si>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</si>
  <si>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</si>
  <si>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</si>
  <si>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</si>
  <si>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</si>
  <si>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</si>
  <si>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</si>
  <si>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</si>
  <si>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</si>
  <si>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</si>
  <si>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</si>
  <si>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</si>
  <si>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</si>
  <si>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</si>
  <si>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</si>
  <si>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</si>
  <si>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</si>
  <si>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</si>
  <si>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</si>
  <si>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</si>
  <si>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</si>
  <si>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</si>
  <si>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</si>
  <si>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</si>
  <si>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</si>
  <si>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</si>
  <si>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</si>
  <si>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</si>
  <si>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</si>
  <si>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</si>
  <si>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</si>
  <si>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</si>
  <si>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</si>
  <si>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</si>
  <si>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</si>
  <si>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</si>
  <si>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</si>
  <si>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</si>
  <si>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</si>
  <si>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</si>
  <si>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</si>
  <si>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</si>
  <si>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</si>
  <si>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</si>
  <si>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</si>
  <si>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</si>
  <si>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</si>
  <si>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</si>
  <si>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</si>
  <si>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</si>
  <si>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</si>
  <si>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</si>
  <si>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</si>
  <si>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</si>
  <si>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</si>
  <si>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</si>
  <si>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</si>
  <si>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</si>
  <si>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</si>
  <si>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</si>
  <si>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</si>
  <si>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</si>
  <si>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</si>
  <si>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</si>
  <si>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</si>
  <si>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</si>
  <si>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</si>
  <si>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</si>
  <si>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</si>
  <si>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</si>
  <si>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</si>
  <si>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</si>
  <si>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</si>
  <si>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</si>
  <si>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</si>
  <si>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</si>
  <si>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</si>
  <si>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</si>
  <si>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</si>
  <si>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</si>
  <si>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</si>
  <si>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</si>
  <si>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</si>
  <si>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</si>
  <si>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</si>
  <si>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</si>
  <si>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</si>
  <si>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</si>
  <si>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</si>
  <si>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</si>
  <si>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</si>
  <si>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</si>
  <si>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</si>
  <si>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</si>
  <si>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</si>
  <si>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</si>
  <si>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</si>
  <si>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</si>
  <si>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</si>
  <si>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</si>
  <si>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</si>
  <si>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</si>
  <si>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</si>
  <si>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</si>
  <si>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</si>
  <si>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</si>
  <si>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</si>
  <si>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</si>
  <si>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</si>
  <si>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</si>
  <si>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</si>
  <si>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</si>
  <si>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</si>
  <si>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</si>
  <si>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</si>
  <si>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</si>
  <si>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</si>
  <si>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</si>
  <si>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</si>
  <si>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</si>
  <si>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</si>
  <si>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</si>
  <si>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</si>
  <si>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</si>
  <si>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</si>
  <si>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</si>
  <si>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</si>
  <si>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</si>
  <si>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</si>
  <si>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</si>
  <si>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</si>
  <si>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</si>
  <si>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</si>
  <si>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</si>
  <si>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</si>
  <si>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</si>
  <si>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</si>
  <si>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</si>
  <si>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</si>
  <si>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</si>
  <si>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</si>
  <si>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</si>
  <si>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</si>
  <si>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</si>
  <si>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</si>
  <si>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</si>
  <si>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</si>
  <si>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</si>
  <si>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</si>
  <si>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</si>
  <si>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</si>
  <si>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</si>
  <si>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</si>
  <si>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</si>
  <si>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</si>
  <si>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</si>
  <si>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</si>
  <si>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</si>
  <si>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</si>
  <si>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</si>
  <si>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</si>
  <si>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</si>
  <si>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</si>
  <si>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</si>
  <si>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</si>
  <si>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</si>
  <si>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</si>
  <si>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</si>
  <si>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</si>
  <si>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</si>
  <si>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</si>
  <si>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</si>
  <si>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</si>
  <si>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</si>
  <si>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</si>
  <si>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</si>
  <si>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</si>
  <si>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</si>
  <si>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</si>
  <si>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</si>
  <si>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</si>
  <si>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</si>
  <si>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</si>
  <si>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</si>
  <si>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</si>
  <si>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</si>
  <si>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</si>
  <si>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</si>
  <si>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</si>
  <si>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</si>
  <si>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</si>
  <si>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</si>
  <si>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</si>
  <si>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</si>
  <si>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</si>
  <si>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</si>
  <si>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</si>
  <si>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</si>
  <si>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</si>
  <si>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</si>
  <si>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</si>
  <si>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</si>
  <si>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</si>
  <si>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</si>
  <si>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</si>
  <si>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</si>
  <si>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</si>
  <si>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</si>
  <si>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</si>
  <si>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</si>
  <si>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</si>
  <si>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</si>
  <si>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</si>
  <si>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</si>
  <si>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</si>
  <si>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</si>
  <si>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</si>
  <si>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</si>
  <si>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</si>
  <si>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</si>
  <si>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</si>
  <si>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</si>
  <si>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</si>
  <si>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</si>
  <si>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</si>
  <si>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</si>
  <si>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</si>
  <si>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</si>
  <si>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</si>
  <si>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</si>
  <si>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</si>
  <si>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</si>
  <si>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</si>
  <si>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</si>
  <si>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</si>
  <si>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</si>
  <si>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</si>
  <si>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</si>
  <si>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</si>
  <si>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</si>
  <si>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</si>
  <si>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</si>
  <si>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</si>
  <si>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</si>
  <si>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</si>
  <si>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</si>
  <si>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</si>
  <si>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</si>
  <si>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</si>
  <si>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</si>
  <si>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</si>
  <si>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</si>
  <si>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</si>
  <si>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</si>
  <si>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</si>
  <si>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</si>
  <si>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</si>
  <si>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</si>
  <si>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</si>
  <si>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</si>
  <si>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</si>
  <si>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</si>
  <si>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</si>
  <si>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</si>
  <si>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</si>
  <si>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</si>
  <si>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</si>
  <si>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</si>
  <si>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</si>
  <si>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</si>
  <si>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</si>
  <si>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</si>
  <si>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</si>
  <si>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</si>
  <si>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</si>
  <si>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</si>
  <si>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</si>
  <si>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</si>
  <si>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</si>
  <si>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</si>
  <si>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</si>
  <si>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</si>
  <si>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</si>
  <si>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</si>
  <si>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</si>
  <si>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</si>
  <si>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</si>
  <si>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</si>
  <si>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</si>
  <si>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</si>
  <si>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</si>
  <si>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</si>
  <si>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</si>
  <si>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</si>
  <si>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</si>
  <si>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</si>
  <si>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</si>
  <si>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</si>
  <si>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</si>
  <si>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</si>
  <si>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表3</t>
  </si>
  <si>
    <t>预算数</t>
  </si>
  <si>
    <t>变动项目</t>
  </si>
  <si>
    <t>调整预算数</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</si>
  <si>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</si>
  <si>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</si>
  <si>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</si>
  <si>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</si>
  <si>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</si>
  <si>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</si>
  <si>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</si>
  <si>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</si>
  <si>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</si>
  <si>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</si>
  <si>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</si>
  <si>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</si>
  <si>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</si>
  <si>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</si>
  <si>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</si>
  <si>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</si>
  <si>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表4</t>
  </si>
  <si>
    <r>
      <t>2021</t>
    </r>
    <r>
      <rPr>
        <b/>
        <sz val="18"/>
        <rFont val="宋体"/>
        <charset val="134"/>
      </rPr>
      <t>年度荷塘区一般公共预算支出预算变动及结余、结转情况表</t>
    </r>
  </si>
  <si>
    <t>预算结余</t>
  </si>
  <si>
    <t>结转下年使用数</t>
  </si>
  <si>
    <t>返还性收入</t>
  </si>
  <si>
    <t>一般性转移支付</t>
  </si>
  <si>
    <t>专项转移支付</t>
  </si>
  <si>
    <t>上年结转使用数</t>
  </si>
  <si>
    <t>调入资金</t>
  </si>
  <si>
    <t>债务收入</t>
  </si>
  <si>
    <t>债务转贷收入</t>
  </si>
  <si>
    <t>动支预备费</t>
  </si>
  <si>
    <t>科目调剂</t>
  </si>
  <si>
    <t>本年短收安排</t>
  </si>
  <si>
    <t>动用预算稳定调节基金</t>
  </si>
  <si>
    <t>补助下级专款</t>
  </si>
  <si>
    <t>安排预算稳定调节基金</t>
  </si>
  <si>
    <t>省补助计划单列市</t>
  </si>
  <si>
    <t xml:space="preserve">  其他共产党事务支出</t>
  </si>
  <si>
    <t xml:space="preserve">  其他一般公共服务支出</t>
  </si>
  <si>
    <t xml:space="preserve">  对外宣传</t>
  </si>
  <si>
    <t xml:space="preserve">  其他外交支出</t>
  </si>
  <si>
    <t xml:space="preserve">  现役部队</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</si>
  <si>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</si>
  <si>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</si>
  <si>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</si>
  <si>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</si>
  <si>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</si>
  <si>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</si>
  <si>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</si>
  <si>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</si>
  <si>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</si>
  <si>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</si>
  <si>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</si>
  <si>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</si>
  <si>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</si>
  <si>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</si>
  <si>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</si>
  <si>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</si>
  <si>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</si>
  <si>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</si>
  <si>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</si>
  <si>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</si>
  <si>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</si>
  <si>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</si>
  <si>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</si>
  <si>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</si>
  <si>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</si>
  <si>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</si>
  <si>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</si>
  <si>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</si>
  <si>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</si>
  <si>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r>
      <t>表</t>
    </r>
    <r>
      <rPr>
        <sz val="16"/>
        <color theme="1"/>
        <rFont val="Times New Roman"/>
        <charset val="134"/>
      </rPr>
      <t>5</t>
    </r>
  </si>
  <si>
    <r>
      <t>2021</t>
    </r>
    <r>
      <rPr>
        <sz val="20"/>
        <rFont val="方正小标宋简体"/>
        <charset val="134"/>
      </rPr>
      <t>年度荷塘区一般公共预算收支平衡表</t>
    </r>
  </si>
  <si>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</si>
  <si>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</si>
  <si>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</si>
  <si>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</si>
  <si>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</si>
  <si>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</si>
  <si>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</si>
  <si>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</si>
  <si>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</si>
  <si>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</si>
  <si>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</si>
  <si>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</si>
  <si>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</si>
  <si>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</si>
  <si>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</si>
  <si>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</si>
  <si>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</si>
  <si>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</si>
  <si>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</si>
  <si>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</si>
  <si>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</si>
  <si>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</si>
  <si>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</si>
  <si>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</si>
  <si>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</si>
  <si>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</si>
  <si>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</si>
  <si>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</si>
  <si>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</si>
  <si>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</si>
  <si>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</si>
  <si>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</si>
  <si>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</si>
  <si>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</si>
  <si>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</si>
  <si>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</si>
  <si>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</si>
  <si>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</si>
  <si>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</si>
  <si>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</si>
  <si>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</si>
  <si>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</si>
  <si>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</si>
  <si>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</si>
  <si>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</si>
  <si>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</si>
  <si>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</si>
  <si>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</si>
  <si>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</si>
  <si>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</si>
  <si>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</si>
  <si>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</si>
  <si>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</si>
  <si>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</si>
  <si>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</si>
  <si>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</si>
  <si>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</si>
  <si>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</si>
  <si>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</si>
  <si>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</si>
  <si>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</si>
  <si>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</si>
  <si>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</si>
  <si>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</si>
  <si>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</si>
  <si>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</si>
  <si>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</si>
  <si>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</si>
  <si>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</si>
  <si>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</si>
  <si>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</si>
  <si>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</si>
  <si>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</si>
  <si>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</si>
  <si>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</si>
  <si>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</si>
  <si>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</si>
  <si>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</si>
  <si>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</si>
  <si>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</si>
  <si>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</si>
  <si>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</si>
  <si>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</si>
  <si>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</si>
  <si>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</si>
  <si>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</si>
  <si>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</si>
  <si>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</si>
  <si>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</si>
  <si>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</si>
  <si>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</si>
  <si>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</si>
  <si>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</si>
  <si>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</si>
  <si>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</si>
  <si>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</si>
  <si>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</si>
  <si>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</si>
  <si>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</si>
  <si>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</si>
  <si>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</si>
  <si>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</si>
  <si>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</si>
  <si>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</si>
  <si>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</si>
  <si>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</si>
  <si>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</si>
  <si>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</si>
  <si>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</si>
  <si>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</si>
  <si>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</si>
  <si>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</si>
  <si>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</si>
  <si>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</si>
  <si>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</si>
  <si>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</si>
  <si>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</si>
  <si>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</si>
  <si>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</si>
  <si>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</si>
  <si>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</si>
  <si>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</si>
  <si>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</si>
  <si>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</si>
  <si>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</si>
  <si>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</si>
  <si>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</si>
  <si>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</si>
  <si>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</si>
  <si>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</si>
  <si>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</si>
  <si>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</si>
  <si>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</si>
  <si>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</si>
  <si>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</si>
  <si>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</si>
  <si>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</si>
  <si>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</si>
  <si>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</si>
  <si>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</si>
  <si>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</si>
  <si>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</si>
  <si>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</si>
  <si>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</si>
  <si>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</si>
  <si>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</si>
  <si>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</si>
  <si>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</si>
  <si>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</si>
  <si>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</si>
  <si>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</si>
  <si>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</si>
  <si>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</si>
  <si>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</si>
  <si>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</si>
  <si>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</si>
  <si>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</si>
  <si>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</si>
  <si>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</si>
  <si>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</si>
  <si>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</si>
  <si>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</si>
  <si>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</si>
  <si>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</si>
  <si>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</si>
  <si>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</si>
  <si>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</si>
  <si>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</si>
  <si>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</si>
  <si>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</si>
  <si>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</si>
  <si>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表6</t>
  </si>
  <si>
    <t>收入项目</t>
  </si>
  <si>
    <t>待偿债置换专项债券上年结余</t>
  </si>
  <si>
    <t>支出项目</t>
  </si>
  <si>
    <t>结余项目</t>
  </si>
  <si>
    <t>待偿债置换专项债券结余</t>
  </si>
  <si>
    <t>政府性基金预算收入</t>
  </si>
  <si>
    <t>政府性基金预算支出</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</si>
  <si>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</si>
  <si>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</si>
  <si>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</si>
  <si>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</si>
  <si>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</si>
  <si>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</si>
  <si>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</si>
  <si>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</si>
  <si>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</si>
  <si>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</si>
  <si>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</si>
  <si>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</si>
  <si>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</si>
  <si>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</si>
  <si>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</si>
  <si>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</si>
  <si>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</si>
  <si>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</si>
  <si>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</si>
  <si>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</si>
  <si>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</si>
  <si>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</si>
  <si>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</si>
  <si>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</si>
  <si>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</si>
  <si>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</si>
  <si>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</si>
  <si>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</si>
  <si>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</si>
  <si>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</si>
  <si>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</si>
  <si>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</si>
  <si>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</si>
  <si>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</si>
  <si>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</si>
  <si>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</si>
  <si>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</si>
  <si>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</si>
  <si>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</si>
  <si>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</si>
  <si>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</si>
  <si>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</si>
  <si>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</si>
  <si>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</si>
  <si>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</si>
  <si>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</si>
  <si>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</si>
  <si>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</si>
  <si>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</si>
  <si>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</si>
  <si>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</si>
  <si>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</si>
  <si>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</si>
  <si>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</si>
  <si>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</si>
  <si>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</si>
  <si>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</si>
  <si>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</si>
  <si>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</si>
  <si>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</si>
  <si>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</si>
  <si>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</si>
  <si>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</si>
  <si>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</si>
  <si>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</si>
  <si>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</si>
  <si>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</si>
  <si>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</si>
  <si>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</si>
  <si>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</si>
  <si>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</si>
  <si>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</si>
  <si>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</si>
  <si>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</si>
  <si>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</si>
  <si>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</si>
  <si>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</si>
  <si>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</si>
  <si>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</si>
  <si>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</si>
  <si>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</si>
  <si>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</si>
  <si>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 xml:space="preserve">  其中:抗疫特别国债上年结余</t>
  </si>
  <si>
    <t xml:space="preserve">  其中:抗疫特别国债安排的支出</t>
  </si>
  <si>
    <t xml:space="preserve">  其中:抗疫特别国债结余</t>
  </si>
  <si>
    <t>表7</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</si>
  <si>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</si>
  <si>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</si>
  <si>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</si>
  <si>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</si>
  <si>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</si>
  <si>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</si>
  <si>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</si>
  <si>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</si>
  <si>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</si>
  <si>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</si>
  <si>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</si>
  <si>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</si>
  <si>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</si>
  <si>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表8</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</si>
  <si>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</si>
  <si>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</si>
  <si>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</si>
  <si>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</si>
  <si>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</si>
  <si>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</si>
  <si>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</si>
  <si>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</si>
  <si>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</si>
  <si>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</si>
  <si>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</si>
  <si>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</si>
  <si>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</si>
  <si>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</si>
  <si>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</si>
  <si>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</si>
  <si>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</si>
  <si>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二、支出</t>
  </si>
  <si>
    <t xml:space="preserve">   其中:社会保险待遇支出</t>
  </si>
  <si>
    <t xml:space="preserve">        转移支出</t>
  </si>
  <si>
    <t xml:space="preserve">        其他支出</t>
  </si>
  <si>
    <t xml:space="preserve">        中央调剂资金支出</t>
  </si>
  <si>
    <t>三、本年收支结余</t>
  </si>
  <si>
    <t>四、年末滚存结余</t>
  </si>
  <si>
    <t>表9</t>
  </si>
  <si>
    <t>因公出国（境）费用</t>
  </si>
  <si>
    <t>公务接待费</t>
  </si>
  <si>
    <t>公务用车购置及运行维护费</t>
  </si>
  <si>
    <t>公务用车运行维护费</t>
  </si>
  <si>
    <t>公务用车购置</t>
  </si>
  <si>
    <t>表10</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</si>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</sst>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b/>
      <sz val="18"/>
      <name val="宋体"/>
      <charset val="134"/>
    </font>
    <font>
      <sz val="10"/>
      <name val="宋体"/>
      <charset val="134"/>
    </font>
    <font>
      <b/>
      <sz val="10"/>
      <name val="宋体"/>
      <charset val="134"/>
    </font>
    <font>
      <sz val="12"/>
      <name val="Times New Roman"/>
      <charset val="134"/>
    </font>
    <font>
      <sz val="16"/>
      <name val="黑体"/>
      <charset val="134"/>
    </font>
    <font>
      <sz val="11"/>
      <color theme="1"/>
      <name val="Times New Roman"/>
      <charset val="134"/>
    </font>
    <font>
      <b/>
      <sz val="11"/>
      <name val="宋体"/>
      <charset val="134"/>
    </font>
    <font>
      <sz val="11"/>
      <name val="宋体"/>
      <charset val="134"/>
    </font>
    <font>
      <sz val="20"/>
      <name val="方正小标宋简体"/>
      <charset val="134"/>
    </font>
    <font>
      <sz val="14"/>
      <color theme="1"/>
      <name val="Times New Roman"/>
      <charset val="134"/>
    </font>
    <font>
      <sz val="16"/>
      <color theme="1"/>
      <name val="黑体"/>
      <charset val="134"/>
    </font>
    <font>
      <sz val="20"/>
      <name val="Times New Roman"/>
      <charset val="134"/>
    </font>
    <font>
      <b/>
      <sz val="1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Times New Roman"/>
      <charset val="134"/>
    </font>
    <font>
      <b/>
      <sz val="18"/>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1"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21" fillId="10" borderId="0" applyNumberFormat="0" applyBorder="0" applyAlignment="0" applyProtection="0">
      <alignment vertical="center"/>
    </xf>
    <xf numFmtId="0" fontId="24" fillId="0" borderId="13" applyNumberFormat="0" applyFill="0" applyAlignment="0" applyProtection="0">
      <alignment vertical="center"/>
    </xf>
    <xf numFmtId="0" fontId="21" fillId="11" borderId="0" applyNumberFormat="0" applyBorder="0" applyAlignment="0" applyProtection="0">
      <alignment vertical="center"/>
    </xf>
    <xf numFmtId="0" fontId="30" fillId="12" borderId="14" applyNumberFormat="0" applyAlignment="0" applyProtection="0">
      <alignment vertical="center"/>
    </xf>
    <xf numFmtId="0" fontId="31" fillId="12" borderId="10" applyNumberFormat="0" applyAlignment="0" applyProtection="0">
      <alignment vertical="center"/>
    </xf>
    <xf numFmtId="0" fontId="32" fillId="13" borderId="15"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 fillId="0" borderId="0"/>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1" fillId="0" borderId="0"/>
    <xf numFmtId="0" fontId="1" fillId="0" borderId="0">
      <alignment vertical="center"/>
    </xf>
  </cellStyleXfs>
  <cellXfs count="78">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right" vertical="center"/>
    </xf>
    <xf numFmtId="0" fontId="5" fillId="0" borderId="0" xfId="0" applyNumberFormat="1" applyFont="1" applyFill="1" applyAlignment="1" applyProtection="1">
      <alignment horizontal="center" vertical="center"/>
    </xf>
    <xf numFmtId="0" fontId="6" fillId="0" borderId="2" xfId="0" applyNumberFormat="1" applyFont="1" applyFill="1" applyBorder="1" applyAlignment="1" applyProtection="1">
      <alignment vertical="center"/>
    </xf>
    <xf numFmtId="0" fontId="6" fillId="0" borderId="2"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7" fillId="2" borderId="5" xfId="0" applyNumberFormat="1" applyFont="1" applyFill="1" applyBorder="1" applyAlignment="1" applyProtection="1">
      <alignment horizontal="center" vertical="center"/>
    </xf>
    <xf numFmtId="0" fontId="7" fillId="2" borderId="6" xfId="0" applyNumberFormat="1" applyFont="1" applyFill="1" applyBorder="1" applyAlignment="1" applyProtection="1">
      <alignment horizontal="center" vertical="center"/>
    </xf>
    <xf numFmtId="0" fontId="7" fillId="2" borderId="7"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43" fontId="6" fillId="2" borderId="1" xfId="8" applyFont="1" applyFill="1" applyBorder="1" applyAlignment="1" applyProtection="1">
      <alignment horizontal="center" vertical="center"/>
    </xf>
    <xf numFmtId="0" fontId="8" fillId="0" borderId="0" xfId="0" applyFont="1" applyFill="1" applyBorder="1" applyAlignment="1"/>
    <xf numFmtId="0" fontId="1" fillId="0" borderId="0" xfId="0" applyFont="1" applyFill="1" applyBorder="1" applyAlignment="1"/>
    <xf numFmtId="0" fontId="9"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3" fontId="3" fillId="0" borderId="3" xfId="0" applyNumberFormat="1" applyFont="1" applyFill="1" applyBorder="1" applyAlignment="1" applyProtection="1">
      <alignment horizontal="right" vertical="center"/>
    </xf>
    <xf numFmtId="0" fontId="3" fillId="0" borderId="4" xfId="0" applyNumberFormat="1" applyFont="1" applyFill="1" applyBorder="1" applyAlignment="1" applyProtection="1">
      <alignment vertical="center"/>
    </xf>
    <xf numFmtId="3" fontId="3" fillId="0" borderId="6" xfId="0" applyNumberFormat="1" applyFont="1" applyFill="1" applyBorder="1" applyAlignment="1" applyProtection="1">
      <alignment horizontal="right" vertical="center"/>
    </xf>
    <xf numFmtId="3" fontId="3" fillId="0" borderId="7" xfId="0" applyNumberFormat="1" applyFont="1" applyFill="1" applyBorder="1" applyAlignment="1" applyProtection="1">
      <alignment horizontal="right" vertical="center"/>
    </xf>
    <xf numFmtId="0" fontId="10" fillId="0" borderId="0" xfId="0" applyFont="1">
      <alignment vertical="center"/>
    </xf>
    <xf numFmtId="0" fontId="11"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xf>
    <xf numFmtId="3" fontId="12" fillId="0" borderId="1"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right" vertical="center"/>
    </xf>
    <xf numFmtId="0" fontId="1" fillId="0" borderId="0" xfId="0" applyFont="1" applyFill="1" applyBorder="1" applyAlignment="1">
      <alignment wrapText="1"/>
    </xf>
    <xf numFmtId="0" fontId="13" fillId="0" borderId="0" xfId="0" applyFont="1" applyFill="1" applyAlignment="1">
      <alignment horizontal="center"/>
    </xf>
    <xf numFmtId="0" fontId="3" fillId="0" borderId="1"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xf numFmtId="0" fontId="1" fillId="0" borderId="4" xfId="0" applyNumberFormat="1" applyFont="1" applyFill="1" applyBorder="1" applyAlignment="1" applyProtection="1"/>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right" vertical="center"/>
    </xf>
    <xf numFmtId="3" fontId="3" fillId="0" borderId="4" xfId="0" applyNumberFormat="1" applyFont="1" applyFill="1" applyBorder="1" applyAlignment="1" applyProtection="1">
      <alignment horizontal="right" vertical="center"/>
    </xf>
    <xf numFmtId="0" fontId="0" fillId="0" borderId="0" xfId="0" applyFill="1">
      <alignment vertical="center"/>
    </xf>
    <xf numFmtId="0" fontId="14" fillId="0" borderId="0" xfId="0" applyFont="1">
      <alignment vertical="center"/>
    </xf>
    <xf numFmtId="0" fontId="15" fillId="0" borderId="0" xfId="0" applyFont="1">
      <alignment vertical="center"/>
    </xf>
    <xf numFmtId="176" fontId="14" fillId="0" borderId="0" xfId="0" applyNumberFormat="1" applyFont="1">
      <alignment vertical="center"/>
    </xf>
    <xf numFmtId="0" fontId="16" fillId="0" borderId="0" xfId="0" applyNumberFormat="1" applyFont="1" applyFill="1" applyBorder="1" applyAlignment="1" applyProtection="1">
      <alignment horizontal="center" vertical="center"/>
    </xf>
    <xf numFmtId="176" fontId="16" fillId="0" borderId="0" xfId="0" applyNumberFormat="1" applyFont="1" applyFill="1" applyBorder="1" applyAlignment="1" applyProtection="1">
      <alignment horizontal="center" vertical="center"/>
    </xf>
    <xf numFmtId="0" fontId="15" fillId="0" borderId="0" xfId="0" applyFont="1" applyFill="1">
      <alignment vertical="center"/>
    </xf>
    <xf numFmtId="0" fontId="10" fillId="0" borderId="0" xfId="0" applyFont="1" applyFill="1" applyAlignment="1">
      <alignment vertical="center" wrapText="1"/>
    </xf>
    <xf numFmtId="0" fontId="10" fillId="0" borderId="0" xfId="0" applyFont="1" applyFill="1">
      <alignment vertical="center"/>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vertical="center"/>
    </xf>
    <xf numFmtId="0" fontId="4" fillId="0" borderId="1" xfId="0" applyNumberFormat="1" applyFont="1" applyFill="1" applyBorder="1" applyAlignment="1" applyProtection="1">
      <alignment horizontal="left" vertical="center"/>
    </xf>
    <xf numFmtId="3" fontId="3" fillId="0" borderId="3" xfId="0" applyNumberFormat="1" applyFont="1" applyFill="1" applyBorder="1" applyAlignment="1" applyProtection="1">
      <alignment horizontal="right" vertical="center"/>
    </xf>
    <xf numFmtId="0" fontId="3" fillId="0" borderId="4" xfId="0" applyNumberFormat="1" applyFont="1" applyFill="1" applyBorder="1" applyAlignment="1" applyProtection="1">
      <alignment horizontal="left" vertical="center"/>
    </xf>
    <xf numFmtId="3" fontId="3" fillId="0" borderId="7"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0" fillId="0" borderId="0" xfId="0"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xf>
    <xf numFmtId="0" fontId="6" fillId="0" borderId="0" xfId="0" applyNumberFormat="1" applyFont="1" applyFill="1" applyBorder="1" applyAlignment="1" applyProtection="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_12" xfId="45"/>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2007年支出月报格式"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8" Type="http://schemas.openxmlformats.org/officeDocument/2006/relationships/sharedStrings" Target="sharedStrings.xml"/><Relationship Id="rId67" Type="http://schemas.openxmlformats.org/officeDocument/2006/relationships/styles" Target="styles.xml"/><Relationship Id="rId66" Type="http://schemas.openxmlformats.org/officeDocument/2006/relationships/theme" Target="theme/theme1.xml"/><Relationship Id="rId65" Type="http://schemas.openxmlformats.org/officeDocument/2006/relationships/externalLink" Target="externalLinks/externalLink53.xml"/><Relationship Id="rId64" Type="http://schemas.openxmlformats.org/officeDocument/2006/relationships/externalLink" Target="externalLinks/externalLink52.xml"/><Relationship Id="rId63" Type="http://schemas.openxmlformats.org/officeDocument/2006/relationships/externalLink" Target="externalLinks/externalLink51.xml"/><Relationship Id="rId62" Type="http://schemas.openxmlformats.org/officeDocument/2006/relationships/externalLink" Target="externalLinks/externalLink50.xml"/><Relationship Id="rId61" Type="http://schemas.openxmlformats.org/officeDocument/2006/relationships/externalLink" Target="externalLinks/externalLink49.xml"/><Relationship Id="rId60" Type="http://schemas.openxmlformats.org/officeDocument/2006/relationships/externalLink" Target="externalLinks/externalLink48.xml"/><Relationship Id="rId6" Type="http://schemas.openxmlformats.org/officeDocument/2006/relationships/worksheet" Target="worksheets/sheet6.xml"/><Relationship Id="rId59" Type="http://schemas.openxmlformats.org/officeDocument/2006/relationships/externalLink" Target="externalLinks/externalLink47.xml"/><Relationship Id="rId58" Type="http://schemas.openxmlformats.org/officeDocument/2006/relationships/externalLink" Target="externalLinks/externalLink46.xml"/><Relationship Id="rId57" Type="http://schemas.openxmlformats.org/officeDocument/2006/relationships/externalLink" Target="externalLinks/externalLink45.xml"/><Relationship Id="rId56" Type="http://schemas.openxmlformats.org/officeDocument/2006/relationships/externalLink" Target="externalLinks/externalLink44.xml"/><Relationship Id="rId55" Type="http://schemas.openxmlformats.org/officeDocument/2006/relationships/externalLink" Target="externalLinks/externalLink43.xml"/><Relationship Id="rId54" Type="http://schemas.openxmlformats.org/officeDocument/2006/relationships/externalLink" Target="externalLinks/externalLink42.xml"/><Relationship Id="rId53" Type="http://schemas.openxmlformats.org/officeDocument/2006/relationships/externalLink" Target="externalLinks/externalLink41.xml"/><Relationship Id="rId52" Type="http://schemas.openxmlformats.org/officeDocument/2006/relationships/externalLink" Target="externalLinks/externalLink40.xml"/><Relationship Id="rId51" Type="http://schemas.openxmlformats.org/officeDocument/2006/relationships/externalLink" Target="externalLinks/externalLink39.xml"/><Relationship Id="rId50" Type="http://schemas.openxmlformats.org/officeDocument/2006/relationships/externalLink" Target="externalLinks/externalLink38.xml"/><Relationship Id="rId5" Type="http://schemas.openxmlformats.org/officeDocument/2006/relationships/worksheet" Target="worksheets/sheet5.xml"/><Relationship Id="rId49" Type="http://schemas.openxmlformats.org/officeDocument/2006/relationships/externalLink" Target="externalLinks/externalLink37.xml"/><Relationship Id="rId48" Type="http://schemas.openxmlformats.org/officeDocument/2006/relationships/externalLink" Target="externalLinks/externalLink36.xml"/><Relationship Id="rId47" Type="http://schemas.openxmlformats.org/officeDocument/2006/relationships/externalLink" Target="externalLinks/externalLink35.xml"/><Relationship Id="rId46" Type="http://schemas.openxmlformats.org/officeDocument/2006/relationships/externalLink" Target="externalLinks/externalLink34.xml"/><Relationship Id="rId45" Type="http://schemas.openxmlformats.org/officeDocument/2006/relationships/externalLink" Target="externalLinks/externalLink33.xml"/><Relationship Id="rId44" Type="http://schemas.openxmlformats.org/officeDocument/2006/relationships/externalLink" Target="externalLinks/externalLink32.xml"/><Relationship Id="rId43" Type="http://schemas.openxmlformats.org/officeDocument/2006/relationships/externalLink" Target="externalLinks/externalLink31.xml"/><Relationship Id="rId42" Type="http://schemas.openxmlformats.org/officeDocument/2006/relationships/externalLink" Target="externalLinks/externalLink30.xml"/><Relationship Id="rId41" Type="http://schemas.openxmlformats.org/officeDocument/2006/relationships/externalLink" Target="externalLinks/externalLink29.xml"/><Relationship Id="rId40" Type="http://schemas.openxmlformats.org/officeDocument/2006/relationships/externalLink" Target="externalLinks/externalLink28.xml"/><Relationship Id="rId4" Type="http://schemas.openxmlformats.org/officeDocument/2006/relationships/worksheet" Target="worksheets/sheet4.xml"/><Relationship Id="rId39" Type="http://schemas.openxmlformats.org/officeDocument/2006/relationships/externalLink" Target="externalLinks/externalLink27.xml"/><Relationship Id="rId38" Type="http://schemas.openxmlformats.org/officeDocument/2006/relationships/externalLink" Target="externalLinks/externalLink26.xml"/><Relationship Id="rId37" Type="http://schemas.openxmlformats.org/officeDocument/2006/relationships/externalLink" Target="externalLinks/externalLink25.xml"/><Relationship Id="rId36" Type="http://schemas.openxmlformats.org/officeDocument/2006/relationships/externalLink" Target="externalLinks/externalLink24.xml"/><Relationship Id="rId35" Type="http://schemas.openxmlformats.org/officeDocument/2006/relationships/externalLink" Target="externalLinks/externalLink23.xml"/><Relationship Id="rId34" Type="http://schemas.openxmlformats.org/officeDocument/2006/relationships/externalLink" Target="externalLinks/externalLink22.xml"/><Relationship Id="rId33" Type="http://schemas.openxmlformats.org/officeDocument/2006/relationships/externalLink" Target="externalLinks/externalLink21.xml"/><Relationship Id="rId32" Type="http://schemas.openxmlformats.org/officeDocument/2006/relationships/externalLink" Target="externalLinks/externalLink20.xml"/><Relationship Id="rId31" Type="http://schemas.openxmlformats.org/officeDocument/2006/relationships/externalLink" Target="externalLinks/externalLink19.xml"/><Relationship Id="rId30" Type="http://schemas.openxmlformats.org/officeDocument/2006/relationships/externalLink" Target="externalLinks/externalLink18.xml"/><Relationship Id="rId3" Type="http://schemas.openxmlformats.org/officeDocument/2006/relationships/worksheet" Target="worksheets/sheet3.xml"/><Relationship Id="rId29" Type="http://schemas.openxmlformats.org/officeDocument/2006/relationships/externalLink" Target="externalLinks/externalLink17.xml"/><Relationship Id="rId28" Type="http://schemas.openxmlformats.org/officeDocument/2006/relationships/externalLink" Target="externalLinks/externalLink16.xml"/><Relationship Id="rId27" Type="http://schemas.openxmlformats.org/officeDocument/2006/relationships/externalLink" Target="externalLinks/externalLink15.xml"/><Relationship Id="rId26" Type="http://schemas.openxmlformats.org/officeDocument/2006/relationships/externalLink" Target="externalLinks/externalLink14.xml"/><Relationship Id="rId25" Type="http://schemas.openxmlformats.org/officeDocument/2006/relationships/externalLink" Target="externalLinks/externalLink13.xml"/><Relationship Id="rId24" Type="http://schemas.openxmlformats.org/officeDocument/2006/relationships/externalLink" Target="externalLinks/externalLink12.xml"/><Relationship Id="rId23" Type="http://schemas.openxmlformats.org/officeDocument/2006/relationships/externalLink" Target="externalLinks/externalLink11.xml"/><Relationship Id="rId22" Type="http://schemas.openxmlformats.org/officeDocument/2006/relationships/externalLink" Target="externalLinks/externalLink10.xml"/><Relationship Id="rId21" Type="http://schemas.openxmlformats.org/officeDocument/2006/relationships/externalLink" Target="externalLinks/externalLink9.xml"/><Relationship Id="rId20" Type="http://schemas.openxmlformats.org/officeDocument/2006/relationships/externalLink" Target="externalLinks/externalLink8.xml"/><Relationship Id="rId2" Type="http://schemas.openxmlformats.org/officeDocument/2006/relationships/worksheet" Target="worksheets/sheet2.xml"/><Relationship Id="rId19" Type="http://schemas.openxmlformats.org/officeDocument/2006/relationships/externalLink" Target="externalLinks/externalLink7.xml"/><Relationship Id="rId18" Type="http://schemas.openxmlformats.org/officeDocument/2006/relationships/externalLink" Target="externalLinks/externalLink6.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0&#35745;&#21010;&#27979;&#31639;\2007.10&#23450;&#31295;\20071119&#32508;&#21512;&#32463;&#33829;&#35745;&#21010;&#34920;&#65288;&#31185;&#25216;&#20048;&#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wang.lan\LOCALS~1\Temp\Rar$DI00.968\&#24211;&#40836;&#32479;&#3574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3457;&#35745;&#36164;&#26009;\&#38901;&#21319;2000&#24180;1-5&#26376;\&#38901;&#21319;2000&#24180;1-5&#26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09&#24180;&#35745;&#21010;\&#26368;&#32456;&#19979;&#36798;&#20998;&#34892;\DOCUME~1\ccb\LOCALS~1\Temp\C.Lotus.Notes.Data\&#22235;&#24029;&#24314;&#34892;&#24037;&#31243;&#21253;&#19968;&#25253;&#20215;&#34920;V11-option1-deal-&#25552;&#20132;&#29256;&#264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ZPERP7\client\&#27169;&#29256;&#25968;&#25454;\&#24037;&#20316;&#24213;&#31295;&#27169;&#29256;\Documents%20and%20Settings\XYZH%20USER\&#26700;&#38754;\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0.0.32\&#24120;&#26519;&#32929;&#20221;&#20849;&#20139;\lb\&#27982;&#21335;&#38050;&#38081;\&#20108;&#27425;&#21453;&#39304;&#24847;&#35265;\&#25253;&#34920;&#38468;&#27880;&#21450;&#19987;&#39033;&#35828;&#26126;\&#38144;&#21806;\11.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INSERVER\private\XHC\XLS\XJ.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8165;&#21326;&#21516;&#26041;\2006&#24180;&#23457;\&#23457;&#35745;&#25991;&#20214;\&#21516;&#26041;&#25237;&#36164;&#32467;&#265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nts%20and%20Settings\XYZH%20USER\&#26700;&#38754;\&#40718;&#26032;\&#20809;&#30424;2001\&#25253;&#34920;&#24213;&#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20219;&#34183;\&#24037;&#20316;\2007&#24180;\&#35760;&#24080;\2007&#24180;&#35760;&#2408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25919;&#27861;&#21475;&#24120;&#29992;&#32479;&#35745;&#36164;&#26009;\&#19977;&#23395;&#24230;&#27719;&#24635;\&#39044;&#31639;\2006&#39044;&#31639;&#25253;&#349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lzhg\&#28895;&#21488;&#27688;&#32438;\2001&#24180;\&#24213;&#31295;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Audit\&#28165;&#21326;&#21516;&#26041;\&#27169;&#29256;04\&#21516;&#26041;2004&#38468;&#27880;&#27169;&#26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0.0.32\&#24120;&#26519;&#32929;&#20221;&#20849;&#20139;\&#24120;&#26519;&#32929;&#20221;\&#35745;&#21010;&#25991;&#20214;\&#25253;&#34920;&#21450;&#38468;&#27880;&#27169;&#29256;\&#24120;&#26519;&#32929;&#20221;2006&#25253;&#34920;&#27169;&#2925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128.13.131\&#22320;&#26041;&#22788;&#20027;&#26426;\&#36130;&#25919;&#20379;&#20859;&#20154;&#21592;&#20449;&#24687;&#34920;\&#25945;&#32946;\&#27896;&#27700;&#22235;&#2001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6&#24180;&#20915;&#31639;&#38468;&#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38136;&#31649;\3514\&#24180;&#23457;&#24213;&#31295;\WINDOWS\Desktop\mx\&#32467;&#26500;&#21378;\xda&#39033;&#30446;\CWE&#26495;&#26448;&#37319;&#36141;&#28165;&#21333;\WORKSHT\ESTIMATE\TIM\443\TUBESETC.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38081;&#24555;&#36816;IPO\&#20044;&#40065;&#26408;&#40784;CRE\&#20044;&#40065;&#26408;&#40784;&#24213;&#31295;&#65293;8&#22871;\&#22806;&#36816;&#35199;&#21335;\ZYM\ZY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36830;&#20247;-ZJ1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http:\10.124.1.30\cgi-bin\read_attach\application\octet-stream1MKxqC5YTFM=\&#25509;&#25910;&#25991;&#20214;&#30446;&#24405;\&#39044;&#31639;&#32929;212052004-5-13%2016&#65306;33&#65306;36\2004&#24180;&#24120;&#29992;\2004&#26376;&#2525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0.0.32\&#24120;&#26519;&#32929;&#20221;&#20849;&#20139;\&#29579;&#23706;\&#29702;&#24037;&#20013;&#20852;\&#29702;&#24037;&#20013;&#20852;2004\2004&#29702;&#24037;&#20013;&#20852;&#25253;&#34920;\Program%20Files\Microsoft%20Office\Templates\&#30005;&#23376;&#34920;&#26684;&#27169;&#26495;\&#24037;&#19994;&#20225;&#19994;&#36130;&#21153;&#25253;&#34920;.xlt"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28.13.131\&#22320;&#26041;&#22788;&#20027;&#26426;\BY\YS3\97&#20915;&#31639;&#21306;&#21439;&#26368;&#21518;&#27719;&#2463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36130;&#25919;&#24635;&#20915;&#31639;&#25253;&#34920;\2021&#24180;\2021&#24180;&#24635;&#20915;&#31639;&#65288;&#23450;&#65289;.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file:///\\dell-PC\&#36130;&#25919;&#24635;&#20915;&#31639;&#25253;&#34920;\2021&#24180;\2021&#24180;&#24635;&#20915;&#31639;&#65288;&#2345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ll-PC\E\2013&#24180;&#25910;&#25903;&#26376;&#25253;\2022\2021&#24180;&#20915;&#31639;&#33609;&#26696;&#27719;&#25253;\2021&#20915;&#31639;&#19978;&#20250;\2021&#20915;&#31639;&#33609;&#26696;&#38468;&#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2010-2011&#24180;&#24066;&#22330;&#37096;\&#24066;&#22330;&#25512;&#24191;&#32452;\4&#21508;&#29255;&#21306;&#23545;&#25509;\&#27963;&#21160;&#32479;&#35745;\&#26032;&#24314;&#25991;&#20214;&#22841;%20(2)\&#24453;&#22788;&#29702;\&#37070;&#29787;\2011&#20013;&#25253;&#30333;&#33647;&#23376;&#20844;&#21496;&#25552;&#20379;&#36164;&#26009;\&#30333;&#33647;&#21512;&#24182;&#25269;&#38144;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37101;&#25391;&#40527;\LOCALS~1\Temp\&#23376;&#20844;&#21496;&#24773;&#20917;&#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03&#38144;&#218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库龄统计"/>
      <sheetName val="设备采购05"/>
      <sheetName val="设备采购04"/>
      <sheetName val="设备采购03"/>
      <sheetName val="设备采购02"/>
      <sheetName val="设备采购0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目录"/>
      <sheetName val="FSM"/>
      <sheetName val="FS"/>
      <sheetName val="合并H"/>
      <sheetName val="HH"/>
      <sheetName val="HF"/>
      <sheetName val="坏帐"/>
      <sheetName val="合并底稿"/>
      <sheetName val="本部合并B"/>
      <sheetName val="BH"/>
      <sheetName val="BF"/>
      <sheetName val="研究YJ"/>
      <sheetName val="YJH"/>
      <sheetName val="YJF"/>
      <sheetName val="外贸W"/>
      <sheetName val="WH"/>
      <sheetName val="WF"/>
      <sheetName val="韵美Y"/>
      <sheetName val="YH"/>
      <sheetName val="YF"/>
      <sheetName val="强磁QC"/>
      <sheetName val="QH"/>
      <sheetName val="QF"/>
      <sheetName val="本部Z"/>
      <sheetName val="ZH"/>
      <sheetName val="ZF"/>
      <sheetName val="准备和所得税"/>
      <sheetName val="投资收益"/>
      <sheetName val="事业S"/>
      <sheetName val="SH"/>
      <sheetName val="SF"/>
      <sheetName val="结算J"/>
      <sheetName val="JH"/>
      <sheetName val="JF"/>
      <sheetName val="资产附注"/>
      <sheetName val="负债损益附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产品销售收入成本明细表（合同）"/>
      <sheetName val="产品销售成本.dbf"/>
      <sheetName val="Sheet3"/>
      <sheetName val="收入成本测算"/>
      <sheetName val="零星合同—L"/>
      <sheetName val="成套合同—X"/>
      <sheetName val="软启动器—R"/>
      <sheetName val="软启动器—M"/>
      <sheetName val="基本生产明细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P1012001"/>
      <sheetName val=""/>
      <sheetName val="13 铁路配件"/>
      <sheetName val="KKKKKKKK"/>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投资架构一览表"/>
      <sheetName val="DATA"/>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报表"/>
      <sheetName val="数字视频并帐"/>
      <sheetName val="股本变化表"/>
      <sheetName val="原资产负债"/>
      <sheetName val="原损益"/>
      <sheetName val="分工"/>
      <sheetName val="期初调整"/>
      <sheetName val="总部+数字视频年初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调整分录"/>
      <sheetName val="生产成本核算"/>
      <sheetName val="存货"/>
      <sheetName val="Sheet2"/>
      <sheetName val="存货明细"/>
      <sheetName val="原材料"/>
      <sheetName val="主原材料"/>
      <sheetName val="产成品"/>
      <sheetName val="在产品2001"/>
      <sheetName val="在产品与产成品核算测试"/>
      <sheetName val="产成品之间分配测试"/>
      <sheetName val="计价测试"/>
      <sheetName val="2000年各存货明细分析"/>
      <sheetName val="2001年各存货明细分析"/>
      <sheetName val="2000年各存货明细2"/>
      <sheetName val="存货2001"/>
      <sheetName val="销售成本"/>
      <sheetName val="生产成本"/>
      <sheetName val="制造费用"/>
      <sheetName val="在产品分配"/>
      <sheetName val="应付帐款"/>
      <sheetName val="Sheet4 (2)"/>
      <sheetName val="Sheet2 (2)"/>
      <sheetName val="预付帐款前五名"/>
      <sheetName val="应付帐款前五名"/>
      <sheetName val="Sheet3 (2)"/>
      <sheetName val="1"/>
      <sheetName val="Sheet4 (3)"/>
      <sheetName val="Sheet2 (3)"/>
      <sheetName val="Sheet3 (3)"/>
      <sheetName val="(4)"/>
      <sheetName val="Sheet4 (4)"/>
      <sheetName val="Sheet2 (4)"/>
      <sheetName val="Sheet3 (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关联方明细表"/>
      <sheetName val="报告资产表"/>
      <sheetName val="报告负债表"/>
      <sheetName val="报告利润表"/>
      <sheetName val="报告现金流量表"/>
      <sheetName val="报告资产减值准备表"/>
      <sheetName val="减值准备过录表"/>
      <sheetName val="cf过录表"/>
      <sheetName val="cf-其他过录表"/>
      <sheetName val="cf调整分录"/>
      <sheetName val="过录表"/>
      <sheetName val="合并抵销"/>
      <sheetName val="汇总抵销"/>
      <sheetName val="本部"/>
      <sheetName val="本部SAD"/>
      <sheetName val="分公司1"/>
      <sheetName val="分公司1SAD"/>
      <sheetName val="分公司2"/>
      <sheetName val="分公司2SAD"/>
      <sheetName val="分公司3"/>
      <sheetName val="分公司3SAD"/>
      <sheetName val="分公司4"/>
      <sheetName val="分公司4SAD"/>
      <sheetName val="分公司5"/>
      <sheetName val="分公司5SAD"/>
      <sheetName val="分公司6"/>
      <sheetName val="分公司6SAD"/>
      <sheetName val="子公司1"/>
      <sheetName val="子公司1SAD"/>
      <sheetName val="子公司2"/>
      <sheetName val="子公司2SAD"/>
      <sheetName val="子公司3"/>
      <sheetName val="子公司3SAD"/>
      <sheetName val="子公司4"/>
      <sheetName val="子公司4SAD"/>
      <sheetName val="2005年未审报表"/>
      <sheetName val="未审合并抵销"/>
      <sheetName val="未审汇总抵销"/>
      <sheetName val="报表模版"/>
      <sheetName val="年审要求"/>
      <sheetName val="期初数核对底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C01-1"/>
    </sheetNames>
    <sheetDataSet>
      <sheetData sheetId="0" refreshError="1"/>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Open"/>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Toolbox"/>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收入明细表1 "/>
      <sheetName val="全年支出额度2"/>
      <sheetName val="收支平衡表3"/>
      <sheetName val="政府性基金4"/>
      <sheetName val="政府性基金支出明细-8052万5"/>
      <sheetName val="社保基金收支表-6、2016"/>
      <sheetName val="社保基金收入表--7 、2016"/>
      <sheetName val="债务余额-8"/>
      <sheetName val="201706系统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PK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Tubes"/>
      <sheetName val="Fittings"/>
      <sheetName val="Finning"/>
      <sheetName val="Erection"/>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内部应付帐龄"/>
      <sheetName val="内部发生"/>
      <sheetName val="内部往来"/>
      <sheetName val="关联方"/>
      <sheetName val="内部往来余额"/>
      <sheetName val="应付泛太"/>
      <sheetName val="应付帐款"/>
      <sheetName val="航空公司应付"/>
      <sheetName val="予收主表"/>
      <sheetName val="予收"/>
      <sheetName val="应付主表"/>
      <sheetName val="应收主表"/>
      <sheetName val="应收"/>
      <sheetName val="应收帐龄"/>
      <sheetName val="其他应收帐龄"/>
      <sheetName val="坏帐"/>
      <sheetName val="函证控制表"/>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目录"/>
      <sheetName val="03报表审定"/>
      <sheetName val="本部资产负债表"/>
      <sheetName val="本部利润表"/>
      <sheetName val="调整分录汇总"/>
      <sheetName val="现金收支管理"/>
      <sheetName val="货币资金主表-1"/>
      <sheetName val="货币资金主表-2"/>
      <sheetName val="银行存款明细"/>
      <sheetName val="关于未达帐说明"/>
      <sheetName val="其他货币资金"/>
      <sheetName val="抽凭"/>
      <sheetName val="其他应收主表-1"/>
      <sheetName val="其他应收主表-2"/>
      <sheetName val="其他应收款-明细(未审)"/>
      <sheetName val="其他应收款-明细(审定)"/>
      <sheetName val="其他应收款-年初账龄"/>
      <sheetName val="其他应收变动-2004.1--9"/>
      <sheetName val="其他应收变动-个人"/>
      <sheetName val="往来涵证控制表"/>
      <sheetName val="其他流动资产主表-1"/>
      <sheetName val="其他流动资产主表-2"/>
      <sheetName val="其他流动资产明细"/>
      <sheetName val="待摊主表-1"/>
      <sheetName val="待摊费用主表-2"/>
      <sheetName val="待摊明细"/>
      <sheetName val="固定资产内控"/>
      <sheetName val="固定资产主表-1"/>
      <sheetName val="固定资产主表-2"/>
      <sheetName val="审计补提折旧表"/>
      <sheetName val="固定资产-审定后"/>
      <sheetName val="固定资产-企业"/>
      <sheetName val="房屋"/>
      <sheetName val="机器"/>
      <sheetName val="运输"/>
      <sheetName val="F.A.增加"/>
      <sheetName val="F.A.减少(报废)"/>
      <sheetName val="F.A.盘点"/>
      <sheetName val="固资抽凭"/>
      <sheetName val="盘点小结"/>
      <sheetName val="折旧分析"/>
      <sheetName val="固定资产减值准备-明细"/>
      <sheetName val="固定资产清理主表-1"/>
      <sheetName val="固定资产清理主表-2"/>
      <sheetName val="固定资产清理明细表"/>
      <sheetName val="房屋-核对房产证"/>
      <sheetName val="在建工程主表-1"/>
      <sheetName val="在建工程主表-2"/>
      <sheetName val="在建工程明细"/>
      <sheetName val="模具"/>
      <sheetName val="工程盘点"/>
      <sheetName val="基建工程支出明细表L6001"/>
      <sheetName val="无形资产主表-1"/>
      <sheetName val="无形资产主表-2"/>
      <sheetName val="无形资产摊销"/>
      <sheetName val="土地使用权"/>
      <sheetName val="长期待摊费用主表-1"/>
      <sheetName val="长期待摊费用主表-2"/>
      <sheetName val="长期待摊费用明细摊销"/>
      <sheetName val="短期借款主表-1"/>
      <sheetName val="短期借款主表-2"/>
      <sheetName val="长期借款主表-1"/>
      <sheetName val="长期借款主表-2"/>
      <sheetName val="借款流程"/>
      <sheetName val="借款明细表"/>
      <sheetName val="明细表"/>
      <sheetName val="财务费用主表-1"/>
      <sheetName val="财务费用主表-2"/>
      <sheetName val="财务费用明细"/>
      <sheetName val="财务费用核对-借款利息"/>
      <sheetName val="其他应付款主表-1"/>
      <sheetName val="其它应付款主表-2"/>
      <sheetName val="其它应付款-明细(重分类后)"/>
      <sheetName val="其他应付款变动"/>
      <sheetName val="应付工资主表-1"/>
      <sheetName val="应付工资主表-2"/>
      <sheetName val="问卷"/>
      <sheetName val="文字说明"/>
      <sheetName val="工资分析"/>
      <sheetName val="三险一金"/>
      <sheetName val="人数"/>
      <sheetName val="应付福利费主表-1"/>
      <sheetName val="应付福利费主表-2"/>
      <sheetName val="福利费明细"/>
      <sheetName val="预提费用主表-1"/>
      <sheetName val="预提费用主表-2"/>
      <sheetName val="预提费用明细表"/>
      <sheetName val="部分预提"/>
      <sheetName val="预提发生额分析"/>
      <sheetName val="其他业务利润主表-1"/>
      <sheetName val="其他业务利润主表-2"/>
      <sheetName val="其他利润明细"/>
      <sheetName val="其他利润明细-内部"/>
      <sheetName val="营业外收支主表-1"/>
      <sheetName val="营业外收入主表-2"/>
      <sheetName val="营业外收入明细"/>
      <sheetName val="营业外支出明细"/>
      <sheetName val="长期投资主表-1"/>
      <sheetName val="长期投资主表-2"/>
      <sheetName val="长期股权投资明细表√"/>
      <sheetName val="费用内控描述"/>
      <sheetName val="管理费用主表-1"/>
      <sheetName val="管理费用主表-2"/>
      <sheetName val="管理费用"/>
      <sheetName val="技术开发费"/>
      <sheetName val="销售费用主表-1"/>
      <sheetName val="销售费用主表-2"/>
      <sheetName val="销售费用"/>
      <sheetName val="应收票据主表-1"/>
      <sheetName val="应收票据主表-2"/>
      <sheetName val="应收票据明细表"/>
      <sheetName val="应付票据主表-1"/>
      <sheetName val="应付票据主表-2"/>
      <sheetName val="应付票据明细表"/>
      <sheetName val="应付股利主表-1"/>
      <sheetName val="应付股利主表-2"/>
      <sheetName val="应付股利明细表"/>
      <sheetName val="实收资本主表-1"/>
      <sheetName val="实收资本主表-2"/>
      <sheetName val="实收资本明细表"/>
      <sheetName val="资本公积主表-1"/>
      <sheetName val="资本公积主表-2"/>
      <sheetName val="资本公积明细表"/>
      <sheetName val="盈余公积主表-1"/>
      <sheetName val="盈余公积主表-2"/>
      <sheetName val="盈余公积明细表"/>
      <sheetName val="长期应付款主表-1"/>
      <sheetName val="长期应付款主表-2"/>
      <sheetName val="长期应付款明细表"/>
      <sheetName val="专项应付款主表-1"/>
      <sheetName val="专项应付款主表-2"/>
      <sheetName val="补贴收入主表-1"/>
      <sheetName val="补贴收入主表-2"/>
      <sheetName val="补贴收入明细"/>
      <sheetName val="所得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资产负债表"/>
      <sheetName val="损益表"/>
      <sheetName val="财务状况变动表"/>
      <sheetName val="利润分配表"/>
      <sheetName val="主营业务收支明细表"/>
    </sheetNames>
    <sheetDataSet>
      <sheetData sheetId="0" refreshError="1"/>
      <sheetData sheetId="1" refreshError="1"/>
      <sheetData sheetId="2" refreshError="1"/>
      <sheetData sheetId="3" refreshError="1"/>
      <sheetData sheetId="4"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PKx"/>
      <sheetName val="调用表"/>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row r="7">
          <cell r="C7">
            <v>1054</v>
          </cell>
        </row>
        <row r="19">
          <cell r="C19">
            <v>684</v>
          </cell>
        </row>
        <row r="28">
          <cell r="C28">
            <v>7741</v>
          </cell>
        </row>
        <row r="39">
          <cell r="C39">
            <v>373</v>
          </cell>
        </row>
        <row r="50">
          <cell r="C50">
            <v>453</v>
          </cell>
        </row>
        <row r="61">
          <cell r="C61">
            <v>923</v>
          </cell>
        </row>
        <row r="72">
          <cell r="C72">
            <v>458</v>
          </cell>
        </row>
        <row r="80">
          <cell r="C80">
            <v>681</v>
          </cell>
        </row>
        <row r="89">
          <cell r="C89">
            <v>0</v>
          </cell>
        </row>
        <row r="102">
          <cell r="C102">
            <v>929</v>
          </cell>
        </row>
        <row r="111">
          <cell r="C111">
            <v>301</v>
          </cell>
        </row>
        <row r="122">
          <cell r="C122">
            <v>11</v>
          </cell>
        </row>
        <row r="134">
          <cell r="C134">
            <v>4</v>
          </cell>
        </row>
        <row r="141">
          <cell r="C141">
            <v>0</v>
          </cell>
        </row>
        <row r="149">
          <cell r="C149">
            <v>0</v>
          </cell>
        </row>
        <row r="155">
          <cell r="C155">
            <v>99</v>
          </cell>
        </row>
        <row r="162">
          <cell r="C162">
            <v>198</v>
          </cell>
        </row>
        <row r="169">
          <cell r="C169">
            <v>822</v>
          </cell>
        </row>
        <row r="176">
          <cell r="C176">
            <v>845</v>
          </cell>
        </row>
        <row r="183">
          <cell r="C183">
            <v>514</v>
          </cell>
        </row>
        <row r="190">
          <cell r="C190">
            <v>241</v>
          </cell>
        </row>
        <row r="198">
          <cell r="C198">
            <v>0</v>
          </cell>
        </row>
        <row r="204">
          <cell r="C204">
            <v>526</v>
          </cell>
        </row>
        <row r="210">
          <cell r="C210">
            <v>74</v>
          </cell>
        </row>
        <row r="217">
          <cell r="C217">
            <v>1409</v>
          </cell>
        </row>
        <row r="232">
          <cell r="C232">
            <v>2871</v>
          </cell>
        </row>
        <row r="236">
          <cell r="C236">
            <v>0</v>
          </cell>
        </row>
        <row r="243">
          <cell r="C243">
            <v>0</v>
          </cell>
        </row>
        <row r="246">
          <cell r="C246">
            <v>0</v>
          </cell>
        </row>
        <row r="249">
          <cell r="C249">
            <v>0</v>
          </cell>
        </row>
        <row r="255">
          <cell r="C255">
            <v>0</v>
          </cell>
        </row>
        <row r="260">
          <cell r="C260">
            <v>0</v>
          </cell>
        </row>
        <row r="262">
          <cell r="C262">
            <v>0</v>
          </cell>
        </row>
        <row r="267">
          <cell r="C267">
            <v>0</v>
          </cell>
        </row>
        <row r="273">
          <cell r="C273">
            <v>0</v>
          </cell>
        </row>
        <row r="276">
          <cell r="C276">
            <v>0</v>
          </cell>
        </row>
        <row r="278">
          <cell r="C278">
            <v>0</v>
          </cell>
        </row>
        <row r="280">
          <cell r="C280">
            <v>0</v>
          </cell>
        </row>
        <row r="282">
          <cell r="C282">
            <v>58</v>
          </cell>
        </row>
        <row r="292">
          <cell r="C292">
            <v>0</v>
          </cell>
        </row>
        <row r="295">
          <cell r="C295">
            <v>166</v>
          </cell>
        </row>
        <row r="298">
          <cell r="C298">
            <v>164</v>
          </cell>
        </row>
        <row r="309">
          <cell r="C309">
            <v>0</v>
          </cell>
        </row>
        <row r="316">
          <cell r="C316">
            <v>284</v>
          </cell>
        </row>
        <row r="324">
          <cell r="C324">
            <v>197</v>
          </cell>
        </row>
        <row r="333">
          <cell r="C333">
            <v>309</v>
          </cell>
        </row>
        <row r="347">
          <cell r="C347">
            <v>0</v>
          </cell>
        </row>
        <row r="357">
          <cell r="C357">
            <v>0</v>
          </cell>
        </row>
        <row r="367">
          <cell r="C367">
            <v>0</v>
          </cell>
        </row>
        <row r="375">
          <cell r="C375">
            <v>0</v>
          </cell>
        </row>
        <row r="381">
          <cell r="C381">
            <v>40</v>
          </cell>
        </row>
        <row r="385">
          <cell r="C385">
            <v>715</v>
          </cell>
        </row>
        <row r="390">
          <cell r="C390">
            <v>44328</v>
          </cell>
        </row>
        <row r="397">
          <cell r="C397">
            <v>0</v>
          </cell>
        </row>
        <row r="403">
          <cell r="C403">
            <v>0</v>
          </cell>
        </row>
        <row r="409">
          <cell r="C409">
            <v>0</v>
          </cell>
        </row>
        <row r="413">
          <cell r="C413">
            <v>0</v>
          </cell>
        </row>
        <row r="417">
          <cell r="C417">
            <v>0</v>
          </cell>
        </row>
        <row r="421">
          <cell r="C421">
            <v>177</v>
          </cell>
        </row>
        <row r="427">
          <cell r="C427">
            <v>2145</v>
          </cell>
        </row>
        <row r="434">
          <cell r="C434">
            <v>3541</v>
          </cell>
        </row>
        <row r="437">
          <cell r="C437">
            <v>1721</v>
          </cell>
        </row>
        <row r="442">
          <cell r="C442">
            <v>11</v>
          </cell>
        </row>
        <row r="451">
          <cell r="C451">
            <v>0</v>
          </cell>
        </row>
        <row r="457">
          <cell r="C457">
            <v>57</v>
          </cell>
        </row>
        <row r="462">
          <cell r="C462">
            <v>9</v>
          </cell>
        </row>
        <row r="467">
          <cell r="C467">
            <v>0</v>
          </cell>
        </row>
        <row r="472">
          <cell r="C472">
            <v>20</v>
          </cell>
        </row>
        <row r="479">
          <cell r="C479">
            <v>0</v>
          </cell>
        </row>
        <row r="483">
          <cell r="C483">
            <v>1735</v>
          </cell>
        </row>
        <row r="487">
          <cell r="C487">
            <v>361</v>
          </cell>
        </row>
        <row r="493">
          <cell r="C493">
            <v>424</v>
          </cell>
        </row>
        <row r="509">
          <cell r="C509">
            <v>0</v>
          </cell>
        </row>
        <row r="517">
          <cell r="C517">
            <v>40</v>
          </cell>
        </row>
        <row r="528">
          <cell r="C528">
            <v>0</v>
          </cell>
        </row>
        <row r="537">
          <cell r="C537">
            <v>0</v>
          </cell>
        </row>
        <row r="545">
          <cell r="C545">
            <v>151</v>
          </cell>
        </row>
        <row r="550">
          <cell r="C550">
            <v>589</v>
          </cell>
        </row>
        <row r="569">
          <cell r="C569">
            <v>2104</v>
          </cell>
        </row>
        <row r="577">
          <cell r="C577">
            <v>0</v>
          </cell>
        </row>
        <row r="579">
          <cell r="C579">
            <v>4512</v>
          </cell>
        </row>
        <row r="588">
          <cell r="C588">
            <v>11</v>
          </cell>
        </row>
        <row r="592">
          <cell r="C592">
            <v>537</v>
          </cell>
        </row>
        <row r="602">
          <cell r="C602">
            <v>1059</v>
          </cell>
        </row>
        <row r="610">
          <cell r="C610">
            <v>101</v>
          </cell>
        </row>
        <row r="617">
          <cell r="C617">
            <v>761</v>
          </cell>
        </row>
        <row r="625">
          <cell r="C625">
            <v>885</v>
          </cell>
        </row>
        <row r="634">
          <cell r="C634">
            <v>56</v>
          </cell>
        </row>
        <row r="639">
          <cell r="C639">
            <v>1793</v>
          </cell>
        </row>
        <row r="642">
          <cell r="C642">
            <v>0</v>
          </cell>
        </row>
        <row r="645">
          <cell r="C645">
            <v>0</v>
          </cell>
        </row>
        <row r="648">
          <cell r="C648">
            <v>0</v>
          </cell>
        </row>
        <row r="651">
          <cell r="C651">
            <v>17</v>
          </cell>
        </row>
        <row r="654">
          <cell r="C654">
            <v>838</v>
          </cell>
        </row>
        <row r="658">
          <cell r="C658">
            <v>0</v>
          </cell>
        </row>
        <row r="662">
          <cell r="C662">
            <v>520</v>
          </cell>
        </row>
        <row r="670">
          <cell r="C670">
            <v>0</v>
          </cell>
        </row>
        <row r="673">
          <cell r="C673">
            <v>3031</v>
          </cell>
        </row>
        <row r="676">
          <cell r="C676">
            <v>686</v>
          </cell>
        </row>
        <row r="681">
          <cell r="C681">
            <v>388</v>
          </cell>
        </row>
        <row r="695">
          <cell r="C695">
            <v>117</v>
          </cell>
        </row>
        <row r="699">
          <cell r="C699">
            <v>7393</v>
          </cell>
        </row>
        <row r="711">
          <cell r="C711">
            <v>0</v>
          </cell>
        </row>
        <row r="714">
          <cell r="C714">
            <v>1262</v>
          </cell>
        </row>
        <row r="718">
          <cell r="C718">
            <v>2</v>
          </cell>
        </row>
        <row r="723">
          <cell r="C723">
            <v>1721</v>
          </cell>
        </row>
        <row r="727">
          <cell r="C727">
            <v>2007</v>
          </cell>
        </row>
        <row r="731">
          <cell r="C731">
            <v>71</v>
          </cell>
        </row>
        <row r="734">
          <cell r="C734">
            <v>135</v>
          </cell>
        </row>
        <row r="743">
          <cell r="C743">
            <v>15</v>
          </cell>
        </row>
        <row r="745">
          <cell r="C745">
            <v>441</v>
          </cell>
        </row>
        <row r="748">
          <cell r="C748">
            <v>0</v>
          </cell>
        </row>
        <row r="758">
          <cell r="C758">
            <v>0</v>
          </cell>
        </row>
        <row r="762">
          <cell r="C762">
            <v>578</v>
          </cell>
        </row>
        <row r="771">
          <cell r="C771">
            <v>118</v>
          </cell>
        </row>
        <row r="776">
          <cell r="C776">
            <v>24</v>
          </cell>
        </row>
        <row r="783">
          <cell r="C783">
            <v>0</v>
          </cell>
        </row>
        <row r="789">
          <cell r="C789">
            <v>0</v>
          </cell>
        </row>
        <row r="792">
          <cell r="C792">
            <v>0</v>
          </cell>
        </row>
        <row r="795">
          <cell r="C795">
            <v>0</v>
          </cell>
        </row>
        <row r="797">
          <cell r="C797">
            <v>0</v>
          </cell>
        </row>
        <row r="799">
          <cell r="C799">
            <v>0</v>
          </cell>
        </row>
        <row r="805">
          <cell r="C805">
            <v>0</v>
          </cell>
        </row>
        <row r="807">
          <cell r="C807">
            <v>0</v>
          </cell>
        </row>
        <row r="809">
          <cell r="C809">
            <v>0</v>
          </cell>
        </row>
        <row r="824">
          <cell r="C824">
            <v>527</v>
          </cell>
        </row>
        <row r="827">
          <cell r="C827">
            <v>12267</v>
          </cell>
        </row>
        <row r="838">
          <cell r="C838">
            <v>17</v>
          </cell>
        </row>
        <row r="840">
          <cell r="C840">
            <v>5647</v>
          </cell>
        </row>
        <row r="843">
          <cell r="C843">
            <v>8081</v>
          </cell>
        </row>
        <row r="845">
          <cell r="C845">
            <v>0</v>
          </cell>
        </row>
        <row r="847">
          <cell r="C847">
            <v>27813</v>
          </cell>
        </row>
        <row r="850">
          <cell r="C850">
            <v>2300</v>
          </cell>
        </row>
        <row r="876">
          <cell r="C876">
            <v>471</v>
          </cell>
        </row>
        <row r="901">
          <cell r="C901">
            <v>343</v>
          </cell>
        </row>
        <row r="929">
          <cell r="C929">
            <v>88</v>
          </cell>
        </row>
        <row r="940">
          <cell r="C940">
            <v>1562</v>
          </cell>
        </row>
        <row r="947">
          <cell r="C947">
            <v>66</v>
          </cell>
        </row>
        <row r="954">
          <cell r="C954">
            <v>90</v>
          </cell>
        </row>
        <row r="957">
          <cell r="C957">
            <v>31</v>
          </cell>
        </row>
        <row r="961">
          <cell r="C961">
            <v>1010</v>
          </cell>
        </row>
        <row r="984">
          <cell r="C984">
            <v>0</v>
          </cell>
        </row>
        <row r="994">
          <cell r="C994">
            <v>0</v>
          </cell>
        </row>
        <row r="1004">
          <cell r="C1004">
            <v>19</v>
          </cell>
        </row>
        <row r="1009">
          <cell r="C1009">
            <v>0</v>
          </cell>
        </row>
        <row r="1016">
          <cell r="C1016">
            <v>0</v>
          </cell>
        </row>
        <row r="1021">
          <cell r="C1021">
            <v>61</v>
          </cell>
        </row>
        <row r="1025">
          <cell r="C1025">
            <v>0</v>
          </cell>
        </row>
        <row r="1035">
          <cell r="C1035">
            <v>23</v>
          </cell>
        </row>
        <row r="1051">
          <cell r="C1051">
            <v>0</v>
          </cell>
        </row>
        <row r="1056">
          <cell r="C1056">
            <v>428</v>
          </cell>
        </row>
        <row r="1067">
          <cell r="C1067">
            <v>0</v>
          </cell>
        </row>
        <row r="1074">
          <cell r="C1074">
            <v>66</v>
          </cell>
        </row>
        <row r="1082">
          <cell r="C1082">
            <v>316</v>
          </cell>
        </row>
        <row r="1089">
          <cell r="C1089">
            <v>95</v>
          </cell>
        </row>
        <row r="1099">
          <cell r="C1099">
            <v>8</v>
          </cell>
        </row>
        <row r="1105">
          <cell r="C1105">
            <v>4</v>
          </cell>
        </row>
        <row r="1109">
          <cell r="C1109">
            <v>4</v>
          </cell>
        </row>
        <row r="1116">
          <cell r="C1116">
            <v>0</v>
          </cell>
        </row>
        <row r="1126">
          <cell r="C1126">
            <v>0</v>
          </cell>
        </row>
        <row r="1132">
          <cell r="C1132">
            <v>0</v>
          </cell>
        </row>
        <row r="1135">
          <cell r="C1135">
            <v>55</v>
          </cell>
        </row>
        <row r="1139">
          <cell r="C1139">
            <v>0</v>
          </cell>
        </row>
        <row r="1140">
          <cell r="C1140">
            <v>0</v>
          </cell>
        </row>
        <row r="1141">
          <cell r="C1141">
            <v>0</v>
          </cell>
        </row>
        <row r="1142">
          <cell r="C1142">
            <v>0</v>
          </cell>
        </row>
        <row r="1143">
          <cell r="C1143">
            <v>0</v>
          </cell>
        </row>
        <row r="1144">
          <cell r="C1144">
            <v>0</v>
          </cell>
        </row>
        <row r="1145">
          <cell r="C1145">
            <v>0</v>
          </cell>
        </row>
        <row r="1146">
          <cell r="C1146">
            <v>0</v>
          </cell>
        </row>
        <row r="1147">
          <cell r="C1147">
            <v>0</v>
          </cell>
        </row>
        <row r="1149">
          <cell r="C1149">
            <v>152</v>
          </cell>
        </row>
        <row r="1176">
          <cell r="C1176">
            <v>0</v>
          </cell>
        </row>
        <row r="1191">
          <cell r="C1191">
            <v>0</v>
          </cell>
        </row>
        <row r="1194">
          <cell r="C1194">
            <v>9582</v>
          </cell>
        </row>
        <row r="1205">
          <cell r="C1205">
            <v>0</v>
          </cell>
        </row>
        <row r="1209">
          <cell r="C1209">
            <v>0</v>
          </cell>
        </row>
        <row r="1214">
          <cell r="C1214">
            <v>27</v>
          </cell>
        </row>
        <row r="1232">
          <cell r="C1232">
            <v>0</v>
          </cell>
        </row>
        <row r="1238">
          <cell r="C1238">
            <v>4</v>
          </cell>
        </row>
        <row r="1244">
          <cell r="C1244">
            <v>0</v>
          </cell>
        </row>
        <row r="1258">
          <cell r="C1258">
            <v>332</v>
          </cell>
        </row>
        <row r="1270">
          <cell r="C1270">
            <v>804</v>
          </cell>
        </row>
        <row r="1276">
          <cell r="C1276">
            <v>0</v>
          </cell>
        </row>
        <row r="1282">
          <cell r="C1282">
            <v>0</v>
          </cell>
        </row>
        <row r="1290">
          <cell r="C1290">
            <v>0</v>
          </cell>
        </row>
        <row r="1303">
          <cell r="C1303">
            <v>1</v>
          </cell>
        </row>
        <row r="1307">
          <cell r="C1307">
            <v>46</v>
          </cell>
        </row>
        <row r="1311">
          <cell r="C1311">
            <v>87</v>
          </cell>
        </row>
        <row r="1314">
          <cell r="C1314">
            <v>0</v>
          </cell>
        </row>
        <row r="1317">
          <cell r="C1317">
            <v>0</v>
          </cell>
        </row>
        <row r="1318">
          <cell r="C1318">
            <v>0</v>
          </cell>
        </row>
        <row r="1319">
          <cell r="C1319">
            <v>2040</v>
          </cell>
        </row>
        <row r="1325">
          <cell r="C1325">
            <v>0</v>
          </cell>
        </row>
        <row r="1326">
          <cell r="C1326">
            <v>0</v>
          </cell>
        </row>
        <row r="1327">
          <cell r="C1327">
            <v>0</v>
          </cell>
        </row>
      </sheetData>
      <sheetData sheetId="5"/>
      <sheetData sheetId="6"/>
      <sheetData sheetId="7"/>
      <sheetData sheetId="8"/>
      <sheetData sheetId="9"/>
      <sheetData sheetId="10"/>
      <sheetData sheetId="11">
        <row r="7">
          <cell r="C7">
            <v>0</v>
          </cell>
        </row>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row r="24">
          <cell r="C24">
            <v>0</v>
          </cell>
        </row>
        <row r="25">
          <cell r="C25">
            <v>0</v>
          </cell>
        </row>
        <row r="28">
          <cell r="C28">
            <v>0</v>
          </cell>
        </row>
        <row r="29">
          <cell r="C29">
            <v>0</v>
          </cell>
        </row>
        <row r="30">
          <cell r="C30">
            <v>0</v>
          </cell>
        </row>
        <row r="31">
          <cell r="C31">
            <v>0</v>
          </cell>
        </row>
        <row r="34">
          <cell r="C34">
            <v>0</v>
          </cell>
        </row>
        <row r="35">
          <cell r="C35">
            <v>0</v>
          </cell>
        </row>
        <row r="36">
          <cell r="C36">
            <v>0</v>
          </cell>
        </row>
        <row r="39">
          <cell r="C39">
            <v>0</v>
          </cell>
        </row>
        <row r="40">
          <cell r="C40">
            <v>0</v>
          </cell>
        </row>
        <row r="41">
          <cell r="C41">
            <v>0</v>
          </cell>
        </row>
        <row r="42">
          <cell r="C42">
            <v>0</v>
          </cell>
        </row>
        <row r="43">
          <cell r="C43">
            <v>0</v>
          </cell>
        </row>
        <row r="46">
          <cell r="C46">
            <v>0</v>
          </cell>
        </row>
        <row r="47">
          <cell r="C47">
            <v>0</v>
          </cell>
        </row>
        <row r="55">
          <cell r="C55">
            <v>0</v>
          </cell>
        </row>
        <row r="56">
          <cell r="C56">
            <v>0</v>
          </cell>
        </row>
        <row r="58">
          <cell r="C58">
            <v>0</v>
          </cell>
        </row>
        <row r="59">
          <cell r="C59">
            <v>0</v>
          </cell>
        </row>
        <row r="60">
          <cell r="C60">
            <v>0</v>
          </cell>
        </row>
        <row r="61">
          <cell r="C61">
            <v>0</v>
          </cell>
        </row>
        <row r="65">
          <cell r="C65">
            <v>0</v>
          </cell>
        </row>
        <row r="66">
          <cell r="C66">
            <v>0</v>
          </cell>
        </row>
        <row r="67">
          <cell r="C67">
            <v>0</v>
          </cell>
        </row>
        <row r="68">
          <cell r="C68">
            <v>0</v>
          </cell>
        </row>
        <row r="69">
          <cell r="C69">
            <v>0</v>
          </cell>
        </row>
        <row r="70">
          <cell r="C70">
            <v>0</v>
          </cell>
        </row>
        <row r="73">
          <cell r="C73">
            <v>0</v>
          </cell>
        </row>
        <row r="74">
          <cell r="C74">
            <v>0</v>
          </cell>
        </row>
      </sheetData>
      <sheetData sheetId="12">
        <row r="7">
          <cell r="C7">
            <v>0</v>
          </cell>
        </row>
        <row r="15">
          <cell r="C15">
            <v>3</v>
          </cell>
        </row>
        <row r="21">
          <cell r="C21">
            <v>0</v>
          </cell>
        </row>
        <row r="27">
          <cell r="C27">
            <v>0</v>
          </cell>
        </row>
        <row r="31">
          <cell r="C31">
            <v>30</v>
          </cell>
        </row>
        <row r="35">
          <cell r="C35">
            <v>0</v>
          </cell>
        </row>
        <row r="39">
          <cell r="C39">
            <v>0</v>
          </cell>
        </row>
        <row r="43">
          <cell r="C43">
            <v>0</v>
          </cell>
        </row>
        <row r="48">
          <cell r="C48">
            <v>0</v>
          </cell>
        </row>
        <row r="54">
          <cell r="C54">
            <v>140359</v>
          </cell>
        </row>
        <row r="67">
          <cell r="C67">
            <v>0</v>
          </cell>
        </row>
        <row r="71">
          <cell r="C71">
            <v>0</v>
          </cell>
        </row>
        <row r="72">
          <cell r="C72">
            <v>7400</v>
          </cell>
        </row>
        <row r="78">
          <cell r="C78">
            <v>0</v>
          </cell>
        </row>
        <row r="82">
          <cell r="C82">
            <v>0</v>
          </cell>
        </row>
        <row r="86">
          <cell r="C86">
            <v>0</v>
          </cell>
        </row>
        <row r="90">
          <cell r="C90">
            <v>0</v>
          </cell>
        </row>
        <row r="96">
          <cell r="C96">
            <v>0</v>
          </cell>
        </row>
        <row r="99">
          <cell r="C99">
            <v>0</v>
          </cell>
        </row>
        <row r="109">
          <cell r="C109">
            <v>0</v>
          </cell>
        </row>
        <row r="114">
          <cell r="C114">
            <v>0</v>
          </cell>
        </row>
        <row r="119">
          <cell r="C119">
            <v>0</v>
          </cell>
        </row>
        <row r="124">
          <cell r="C124">
            <v>0</v>
          </cell>
        </row>
        <row r="127">
          <cell r="C127">
            <v>0</v>
          </cell>
        </row>
        <row r="133">
          <cell r="C133">
            <v>0</v>
          </cell>
        </row>
        <row r="138">
          <cell r="C138">
            <v>0</v>
          </cell>
        </row>
        <row r="143">
          <cell r="C143">
            <v>0</v>
          </cell>
        </row>
        <row r="148">
          <cell r="C148">
            <v>0</v>
          </cell>
        </row>
        <row r="157">
          <cell r="C157">
            <v>0</v>
          </cell>
        </row>
        <row r="164">
          <cell r="C164">
            <v>0</v>
          </cell>
        </row>
        <row r="173">
          <cell r="C173">
            <v>0</v>
          </cell>
        </row>
        <row r="176">
          <cell r="C176">
            <v>0</v>
          </cell>
        </row>
        <row r="179">
          <cell r="C179">
            <v>0</v>
          </cell>
        </row>
        <row r="180">
          <cell r="C180">
            <v>0</v>
          </cell>
        </row>
        <row r="185">
          <cell r="C185">
            <v>0</v>
          </cell>
        </row>
        <row r="191">
          <cell r="C191">
            <v>0</v>
          </cell>
        </row>
        <row r="192">
          <cell r="C192">
            <v>0</v>
          </cell>
        </row>
        <row r="194">
          <cell r="C194">
            <v>40600</v>
          </cell>
        </row>
        <row r="198">
          <cell r="C198">
            <v>0</v>
          </cell>
        </row>
        <row r="207">
          <cell r="C207">
            <v>0</v>
          </cell>
        </row>
        <row r="208">
          <cell r="C208">
            <v>338</v>
          </cell>
        </row>
        <row r="222">
          <cell r="C222">
            <v>0</v>
          </cell>
        </row>
        <row r="223">
          <cell r="C223">
            <v>0</v>
          </cell>
        </row>
        <row r="224">
          <cell r="C224">
            <v>0</v>
          </cell>
        </row>
        <row r="225">
          <cell r="C225">
            <v>6217</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971</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329</v>
          </cell>
        </row>
      </sheetData>
      <sheetData sheetId="13"/>
      <sheetData sheetId="14"/>
      <sheetData sheetId="15"/>
      <sheetData sheetId="16"/>
      <sheetData sheetId="17"/>
      <sheetData sheetId="18">
        <row r="5">
          <cell r="E5">
            <v>13807</v>
          </cell>
        </row>
        <row r="5">
          <cell r="J5">
            <v>13892</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refreshError="1"/>
      <sheetData sheetId="1" refreshError="1"/>
      <sheetData sheetId="2" refreshError="1"/>
      <sheetData sheetId="3" refreshError="1">
        <row r="5">
          <cell r="C5">
            <v>40563</v>
          </cell>
        </row>
      </sheetData>
      <sheetData sheetId="4" refreshError="1">
        <row r="5">
          <cell r="C5">
            <v>184103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收入表"/>
      <sheetName val="2021年度荷塘区一般公共预算支出预算变动及结余、结转情况表-"/>
      <sheetName val="2021年度荷塘区一般公共预算收支平衡表"/>
      <sheetName val="2021年度荷塘区政府性基金预算收支及结余情况表"/>
      <sheetName val="2021年度荷塘区国有资本经营预算转移性收支决算表"/>
      <sheetName val="2021年度荷塘区社会保险基金预算收支及结余情况表"/>
      <sheetName val="株洲市荷塘区2022年6月财政收支区月报表"/>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一般预算收入"/>
      <sheetName val="Financ. Overview"/>
      <sheetName val="Toolbox"/>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休息"/>
      <sheetName val="您好"/>
      <sheetName val="首页"/>
      <sheetName val="报表格式"/>
      <sheetName val="汇总底稿 资产负债表"/>
      <sheetName val="汇总底稿 利润表"/>
      <sheetName val="汇总底稿 现金流量表"/>
      <sheetName val="合并抵销或调整分录（1）"/>
      <sheetName val="合并抵销或调整分录（2）"/>
      <sheetName val="客户报出-资产负债表"/>
      <sheetName val="1"/>
      <sheetName val="客户报出-利润表"/>
      <sheetName val="2"/>
      <sheetName val=" "/>
      <sheetName val="客户报出-现金流量表"/>
      <sheetName val="3"/>
      <sheetName val="所有者权益增减变动表"/>
      <sheetName val="试算平衡表-期末数"/>
      <sheetName val="试算平衡表-期初数"/>
      <sheetName val="试算平衡表-现金流量表"/>
      <sheetName val="报表分析-资产负债表"/>
      <sheetName val="报表分析-利润表"/>
      <sheetName val="财务比率分析表"/>
      <sheetName val="审定表"/>
      <sheetName val="合并抵销分录指引"/>
      <sheetName val="审定表模板"/>
      <sheetName val="正式版信息"/>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BASE"/>
      <sheetName val="T02"/>
      <sheetName val="T03"/>
      <sheetName val="T04"/>
      <sheetName val="T12"/>
      <sheetName val="NY"/>
      <sheetName val="DATA"/>
      <sheetName val="T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数量对比"/>
      <sheetName val="毛利"/>
      <sheetName val="月"/>
      <sheetName val="收入"/>
      <sheetName val="成本"/>
      <sheetName val="倒扎表0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tabSelected="1" workbookViewId="0">
      <selection activeCell="F8" sqref="F8"/>
    </sheetView>
  </sheetViews>
  <sheetFormatPr defaultColWidth="9" defaultRowHeight="13.5" outlineLevelCol="1"/>
  <cols>
    <col min="1" max="1" width="9" style="74"/>
    <col min="2" max="2" width="48.875" customWidth="1"/>
  </cols>
  <sheetData>
    <row r="1" ht="33" customHeight="1" spans="1:2">
      <c r="A1" s="75" t="s">
        <v>0</v>
      </c>
      <c r="B1" s="76"/>
    </row>
    <row r="2" ht="19" customHeight="1" spans="1:2">
      <c r="A2" s="74">
        <v>1</v>
      </c>
      <c r="B2" s="77" t="s">
        <v>1</v>
      </c>
    </row>
    <row r="3" ht="19" customHeight="1" spans="1:2">
      <c r="A3" s="74">
        <v>3</v>
      </c>
      <c r="B3" s="77" t="s">
        <v>2</v>
      </c>
    </row>
    <row r="4" ht="19" customHeight="1" spans="1:2">
      <c r="A4" s="74">
        <v>3</v>
      </c>
      <c r="B4" s="77" t="s">
        <v>3</v>
      </c>
    </row>
    <row r="5" ht="19" customHeight="1" spans="1:2">
      <c r="A5" s="74">
        <v>4</v>
      </c>
      <c r="B5" s="77" t="s">
        <v>4</v>
      </c>
    </row>
    <row r="6" ht="19" customHeight="1" spans="1:2">
      <c r="A6" s="74">
        <v>5</v>
      </c>
      <c r="B6" s="77" t="s">
        <v>5</v>
      </c>
    </row>
    <row r="7" ht="19" customHeight="1" spans="1:2">
      <c r="A7" s="74">
        <v>6</v>
      </c>
      <c r="B7" s="77" t="s">
        <v>6</v>
      </c>
    </row>
    <row r="8" ht="19" customHeight="1" spans="1:2">
      <c r="A8" s="74">
        <v>7</v>
      </c>
      <c r="B8" s="77" t="s">
        <v>7</v>
      </c>
    </row>
    <row r="9" ht="19" customHeight="1" spans="1:2">
      <c r="A9" s="74">
        <v>8</v>
      </c>
      <c r="B9" s="77" t="s">
        <v>8</v>
      </c>
    </row>
    <row r="10" ht="19" customHeight="1" spans="1:2">
      <c r="A10" s="74">
        <v>9</v>
      </c>
      <c r="B10" s="77" t="s">
        <v>9</v>
      </c>
    </row>
    <row r="11" ht="19" customHeight="1" spans="1:2">
      <c r="A11" s="74">
        <v>10</v>
      </c>
      <c r="B11" s="77" t="s">
        <v>10</v>
      </c>
    </row>
    <row r="18" spans="2:2">
      <c r="B18" s="77"/>
    </row>
    <row r="19" spans="2:2">
      <c r="B19" s="77"/>
    </row>
    <row r="20" spans="2:2">
      <c r="B20" s="77"/>
    </row>
    <row r="21" spans="2:2">
      <c r="B21" s="77"/>
    </row>
    <row r="22" spans="2:2">
      <c r="B22" s="77"/>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12" sqref="D12"/>
    </sheetView>
  </sheetViews>
  <sheetFormatPr defaultColWidth="9" defaultRowHeight="13.5" outlineLevelRow="5" outlineLevelCol="5"/>
  <cols>
    <col min="1" max="7" width="19" customWidth="1"/>
  </cols>
  <sheetData>
    <row r="1" spans="1:1">
      <c r="A1" t="s">
        <v>2079</v>
      </c>
    </row>
    <row r="2" ht="22.5" spans="1:6">
      <c r="A2" s="8" t="s">
        <v>9</v>
      </c>
      <c r="B2" s="8"/>
      <c r="C2" s="8"/>
      <c r="D2" s="8"/>
      <c r="E2" s="8"/>
      <c r="F2" s="8"/>
    </row>
    <row r="3" spans="1:6">
      <c r="A3" s="9"/>
      <c r="B3" s="9"/>
      <c r="C3" s="9"/>
      <c r="D3" s="9"/>
      <c r="E3" s="9"/>
      <c r="F3" s="10" t="s">
        <v>13</v>
      </c>
    </row>
    <row r="4" spans="1:6">
      <c r="A4" s="11" t="s">
        <v>2056</v>
      </c>
      <c r="B4" s="11" t="s">
        <v>2080</v>
      </c>
      <c r="C4" s="11" t="s">
        <v>2081</v>
      </c>
      <c r="D4" s="12" t="s">
        <v>2082</v>
      </c>
      <c r="E4" s="13"/>
      <c r="F4" s="14"/>
    </row>
    <row r="5" spans="1:6">
      <c r="A5" s="15"/>
      <c r="B5" s="15"/>
      <c r="C5" s="15"/>
      <c r="D5" s="16" t="s">
        <v>1708</v>
      </c>
      <c r="E5" s="16" t="s">
        <v>2083</v>
      </c>
      <c r="F5" s="16" t="s">
        <v>2084</v>
      </c>
    </row>
    <row r="6" spans="1:6">
      <c r="A6" s="17">
        <f>C6+D6</f>
        <v>165.16</v>
      </c>
      <c r="B6" s="17">
        <v>0</v>
      </c>
      <c r="C6" s="17">
        <v>6.2</v>
      </c>
      <c r="D6" s="17">
        <f>E6+F6</f>
        <v>158.96</v>
      </c>
      <c r="E6" s="17">
        <v>140.45</v>
      </c>
      <c r="F6" s="17">
        <v>18.51</v>
      </c>
    </row>
  </sheetData>
  <mergeCells count="5">
    <mergeCell ref="A2:F2"/>
    <mergeCell ref="D4:F4"/>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zoomScaleSheetLayoutView="60" workbookViewId="0">
      <selection activeCell="A2" sqref="A2:J2"/>
    </sheetView>
  </sheetViews>
  <sheetFormatPr defaultColWidth="12.1833333333333" defaultRowHeight="16.95" customHeight="1"/>
  <cols>
    <col min="1" max="1" width="33.4916666666667" style="1" customWidth="1"/>
    <col min="2" max="10" width="14.75" style="1" customWidth="1"/>
    <col min="11" max="16384" width="12.1833333333333" style="1" customWidth="1"/>
  </cols>
  <sheetData>
    <row r="1" customHeight="1" spans="1:1">
      <c r="A1" s="1" t="s">
        <v>2085</v>
      </c>
    </row>
    <row r="2" ht="33.75" customHeight="1" spans="1:10">
      <c r="A2" s="2" t="s">
        <v>10</v>
      </c>
      <c r="B2" s="2"/>
      <c r="C2" s="2"/>
      <c r="D2" s="2"/>
      <c r="E2" s="2"/>
      <c r="F2" s="2"/>
      <c r="G2" s="2"/>
      <c r="H2" s="2"/>
      <c r="I2" s="2"/>
      <c r="J2" s="2"/>
    </row>
    <row r="3" customHeight="1" spans="1:10">
      <c r="A3" s="3" t="s">
        <v>13</v>
      </c>
      <c r="B3" s="3"/>
      <c r="C3" s="3"/>
      <c r="D3" s="3"/>
      <c r="E3" s="3"/>
      <c r="F3" s="3"/>
      <c r="G3" s="3"/>
      <c r="H3" s="3"/>
      <c r="I3" s="3"/>
      <c r="J3" s="3"/>
    </row>
    <row r="4" customHeight="1" spans="1:10">
      <c r="A4" s="4" t="s">
        <v>1776</v>
      </c>
      <c r="B4" s="4" t="s">
        <v>2056</v>
      </c>
      <c r="C4" s="4" t="s">
        <v>2086</v>
      </c>
      <c r="D4" s="4"/>
      <c r="E4" s="4"/>
      <c r="F4" s="4"/>
      <c r="G4" s="4"/>
      <c r="H4" s="4" t="s">
        <v>2087</v>
      </c>
      <c r="I4" s="4"/>
      <c r="J4" s="4"/>
    </row>
    <row r="5" customHeight="1" spans="1:10">
      <c r="A5" s="4"/>
      <c r="B5" s="4"/>
      <c r="C5" s="4" t="s">
        <v>1708</v>
      </c>
      <c r="D5" s="4" t="s">
        <v>2088</v>
      </c>
      <c r="E5" s="4" t="s">
        <v>2089</v>
      </c>
      <c r="F5" s="4" t="s">
        <v>2090</v>
      </c>
      <c r="G5" s="4" t="s">
        <v>2091</v>
      </c>
      <c r="H5" s="4" t="s">
        <v>1708</v>
      </c>
      <c r="I5" s="4" t="s">
        <v>2092</v>
      </c>
      <c r="J5" s="4" t="s">
        <v>2093</v>
      </c>
    </row>
    <row r="6" customHeight="1" spans="1:10">
      <c r="A6" s="5" t="s">
        <v>2094</v>
      </c>
      <c r="B6" s="6">
        <f>SUM(C6,H6)</f>
        <v>210860</v>
      </c>
      <c r="C6" s="6">
        <f>SUM(D6:G6)</f>
        <v>54199</v>
      </c>
      <c r="D6" s="6">
        <v>54199</v>
      </c>
      <c r="E6" s="6">
        <v>0</v>
      </c>
      <c r="F6" s="6">
        <v>0</v>
      </c>
      <c r="G6" s="6">
        <v>0</v>
      </c>
      <c r="H6" s="6">
        <f>SUM(I6:J6)</f>
        <v>156661</v>
      </c>
      <c r="I6" s="6">
        <v>156661</v>
      </c>
      <c r="J6" s="6">
        <v>0</v>
      </c>
    </row>
    <row r="7" customHeight="1" spans="1:10">
      <c r="A7" s="5" t="s">
        <v>2095</v>
      </c>
      <c r="B7" s="6">
        <f>C7+H7</f>
        <v>278461</v>
      </c>
      <c r="C7" s="6">
        <v>62300</v>
      </c>
      <c r="D7" s="7"/>
      <c r="E7" s="7"/>
      <c r="F7" s="7"/>
      <c r="G7" s="7"/>
      <c r="H7" s="6">
        <v>216161</v>
      </c>
      <c r="I7" s="7"/>
      <c r="J7" s="7"/>
    </row>
    <row r="8" customHeight="1" spans="1:10">
      <c r="A8" s="5" t="s">
        <v>2096</v>
      </c>
      <c r="B8" s="6">
        <f>C8+H8</f>
        <v>71572</v>
      </c>
      <c r="C8" s="6">
        <f>SUM(D8:F8)</f>
        <v>12072</v>
      </c>
      <c r="D8" s="6">
        <v>12072</v>
      </c>
      <c r="E8" s="6">
        <v>0</v>
      </c>
      <c r="F8" s="6">
        <v>0</v>
      </c>
      <c r="G8" s="7"/>
      <c r="H8" s="6">
        <f>I8</f>
        <v>59500</v>
      </c>
      <c r="I8" s="6">
        <v>59500</v>
      </c>
      <c r="J8" s="7"/>
    </row>
    <row r="9" customHeight="1" spans="1:10">
      <c r="A9" s="5" t="s">
        <v>2097</v>
      </c>
      <c r="B9" s="6">
        <f>C9+H9</f>
        <v>4172</v>
      </c>
      <c r="C9" s="6">
        <f>SUM(D9:G9)</f>
        <v>4172</v>
      </c>
      <c r="D9" s="6">
        <v>4172</v>
      </c>
      <c r="E9" s="6">
        <v>0</v>
      </c>
      <c r="F9" s="6">
        <v>0</v>
      </c>
      <c r="G9" s="6">
        <v>0</v>
      </c>
      <c r="H9" s="6">
        <f>J9+I9</f>
        <v>0</v>
      </c>
      <c r="I9" s="6">
        <v>0</v>
      </c>
      <c r="J9" s="6">
        <v>0</v>
      </c>
    </row>
    <row r="10" customHeight="1" spans="1:10">
      <c r="A10" s="5" t="s">
        <v>2098</v>
      </c>
      <c r="B10" s="6">
        <f>C10+H10</f>
        <v>0</v>
      </c>
      <c r="C10" s="6">
        <f>SUM(D10:G10)</f>
        <v>0</v>
      </c>
      <c r="D10" s="6">
        <v>0</v>
      </c>
      <c r="E10" s="6">
        <v>0</v>
      </c>
      <c r="F10" s="6">
        <v>0</v>
      </c>
      <c r="G10" s="6">
        <v>0</v>
      </c>
      <c r="H10" s="6">
        <f>I10+J10</f>
        <v>0</v>
      </c>
      <c r="I10" s="6">
        <v>0</v>
      </c>
      <c r="J10" s="6">
        <v>0</v>
      </c>
    </row>
    <row r="11" customHeight="1" spans="1:10">
      <c r="A11" s="5" t="s">
        <v>2099</v>
      </c>
      <c r="B11" s="6">
        <f>C11+H11</f>
        <v>278260</v>
      </c>
      <c r="C11" s="6">
        <f>SUM(D11:G11)</f>
        <v>62099</v>
      </c>
      <c r="D11" s="6">
        <f>D6+D8-D9-D10</f>
        <v>62099</v>
      </c>
      <c r="E11" s="6">
        <f>E6+E8-E9-E10</f>
        <v>0</v>
      </c>
      <c r="F11" s="6">
        <f>F6+F8-F9-F10</f>
        <v>0</v>
      </c>
      <c r="G11" s="6">
        <f>G6-G9-G10</f>
        <v>0</v>
      </c>
      <c r="H11" s="6">
        <f>SUM(I11:J11)</f>
        <v>216161</v>
      </c>
      <c r="I11" s="6">
        <f>I8+I6-I9-I10</f>
        <v>216161</v>
      </c>
      <c r="J11" s="6">
        <f>J6-J9-J10</f>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6">
    <mergeCell ref="A2:J2"/>
    <mergeCell ref="A3:J3"/>
    <mergeCell ref="C4:G4"/>
    <mergeCell ref="H4:J4"/>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3"/>
  <sheetViews>
    <sheetView showGridLines="0" showZeros="0" zoomScaleSheetLayoutView="60" workbookViewId="0">
      <selection activeCell="A1" sqref="A1"/>
    </sheetView>
  </sheetViews>
  <sheetFormatPr defaultColWidth="12.1833333333333" defaultRowHeight="17" customHeight="1" outlineLevelCol="2"/>
  <cols>
    <col min="1" max="1" width="11.125" style="1" customWidth="1"/>
    <col min="2" max="2" width="67.75" style="1" customWidth="1"/>
    <col min="3" max="3" width="25" style="1" customWidth="1"/>
    <col min="4" max="16384" width="12.1833333333333" style="1" customWidth="1"/>
  </cols>
  <sheetData>
    <row r="1" customHeight="1" spans="1:1">
      <c r="A1" s="1" t="s">
        <v>11</v>
      </c>
    </row>
    <row r="2" ht="34" customHeight="1" spans="1:3">
      <c r="A2" s="2" t="s">
        <v>12</v>
      </c>
      <c r="B2" s="2"/>
      <c r="C2" s="2"/>
    </row>
    <row r="3" customHeight="1" spans="1:3">
      <c r="A3" s="3" t="s">
        <v>13</v>
      </c>
      <c r="B3" s="3"/>
      <c r="C3" s="3"/>
    </row>
    <row r="4" customHeight="1" spans="1:3">
      <c r="A4" s="4" t="s">
        <v>14</v>
      </c>
      <c r="B4" s="4" t="s">
        <v>15</v>
      </c>
      <c r="C4" s="69" t="s">
        <v>16</v>
      </c>
    </row>
    <row r="5" customHeight="1" spans="1:3">
      <c r="A5" s="63"/>
      <c r="B5" s="70" t="s">
        <v>17</v>
      </c>
      <c r="C5" s="6">
        <f>SUM(C6,C349)</f>
        <v>40563</v>
      </c>
    </row>
    <row r="6" customHeight="1" spans="1:3">
      <c r="A6" s="63">
        <v>101</v>
      </c>
      <c r="B6" s="71" t="s">
        <v>18</v>
      </c>
      <c r="C6" s="6">
        <f>C7+C44+C64+C187+C252+C260+C265+C279+C288+C294+C303+C312+C315+C318+C321+C333+C337+C340+C343+C346</f>
        <v>32457</v>
      </c>
    </row>
    <row r="7" customHeight="1" spans="1:3">
      <c r="A7" s="63">
        <v>10101</v>
      </c>
      <c r="B7" s="71" t="s">
        <v>19</v>
      </c>
      <c r="C7" s="66">
        <f>SUM(C8,C37,C41)</f>
        <v>13040</v>
      </c>
    </row>
    <row r="8" customHeight="1" spans="1:3">
      <c r="A8" s="63">
        <v>1010101</v>
      </c>
      <c r="B8" s="71" t="s">
        <v>20</v>
      </c>
      <c r="C8" s="6">
        <f>SUM(C9:C36)</f>
        <v>13040</v>
      </c>
    </row>
    <row r="9" customHeight="1" spans="1:3">
      <c r="A9" s="63">
        <v>101010101</v>
      </c>
      <c r="B9" s="67" t="s">
        <v>21</v>
      </c>
      <c r="C9" s="68">
        <v>778</v>
      </c>
    </row>
    <row r="10" customHeight="1" spans="1:3">
      <c r="A10" s="63">
        <v>101010102</v>
      </c>
      <c r="B10" s="67" t="s">
        <v>22</v>
      </c>
      <c r="C10" s="6">
        <v>66</v>
      </c>
    </row>
    <row r="11" customHeight="1" spans="1:3">
      <c r="A11" s="63">
        <v>101010103</v>
      </c>
      <c r="B11" s="67" t="s">
        <v>23</v>
      </c>
      <c r="C11" s="6">
        <v>8092</v>
      </c>
    </row>
    <row r="12" customHeight="1" spans="1:3">
      <c r="A12" s="63">
        <v>101010104</v>
      </c>
      <c r="B12" s="67" t="s">
        <v>24</v>
      </c>
      <c r="C12" s="6">
        <v>0</v>
      </c>
    </row>
    <row r="13" customHeight="1" spans="1:3">
      <c r="A13" s="63">
        <v>101010105</v>
      </c>
      <c r="B13" s="67" t="s">
        <v>25</v>
      </c>
      <c r="C13" s="6">
        <v>211</v>
      </c>
    </row>
    <row r="14" customHeight="1" spans="1:3">
      <c r="A14" s="63">
        <v>101010106</v>
      </c>
      <c r="B14" s="67" t="s">
        <v>26</v>
      </c>
      <c r="C14" s="6">
        <v>4372</v>
      </c>
    </row>
    <row r="15" customHeight="1" spans="1:3">
      <c r="A15" s="63">
        <v>101010117</v>
      </c>
      <c r="B15" s="67" t="s">
        <v>27</v>
      </c>
      <c r="C15" s="66">
        <v>0</v>
      </c>
    </row>
    <row r="16" customHeight="1" spans="1:3">
      <c r="A16" s="63">
        <v>101010118</v>
      </c>
      <c r="B16" s="67" t="s">
        <v>28</v>
      </c>
      <c r="C16" s="6">
        <v>0</v>
      </c>
    </row>
    <row r="17" customHeight="1" spans="1:3">
      <c r="A17" s="63">
        <v>101010119</v>
      </c>
      <c r="B17" s="67" t="s">
        <v>29</v>
      </c>
      <c r="C17" s="68">
        <v>261</v>
      </c>
    </row>
    <row r="18" customHeight="1" spans="1:3">
      <c r="A18" s="63">
        <v>101010120</v>
      </c>
      <c r="B18" s="67" t="s">
        <v>30</v>
      </c>
      <c r="C18" s="6">
        <v>38</v>
      </c>
    </row>
    <row r="19" customHeight="1" spans="1:3">
      <c r="A19" s="63">
        <v>101010121</v>
      </c>
      <c r="B19" s="67" t="s">
        <v>31</v>
      </c>
      <c r="C19" s="6">
        <v>-118</v>
      </c>
    </row>
    <row r="20" customHeight="1" spans="1:3">
      <c r="A20" s="63">
        <v>101010122</v>
      </c>
      <c r="B20" s="67" t="s">
        <v>32</v>
      </c>
      <c r="C20" s="6">
        <v>0</v>
      </c>
    </row>
    <row r="21" customHeight="1" spans="1:3">
      <c r="A21" s="63">
        <v>101010125</v>
      </c>
      <c r="B21" s="67" t="s">
        <v>33</v>
      </c>
      <c r="C21" s="6">
        <v>0</v>
      </c>
    </row>
    <row r="22" customHeight="1" spans="1:3">
      <c r="A22" s="63">
        <v>101010127</v>
      </c>
      <c r="B22" s="67" t="s">
        <v>34</v>
      </c>
      <c r="C22" s="6">
        <v>0</v>
      </c>
    </row>
    <row r="23" customHeight="1" spans="1:3">
      <c r="A23" s="63">
        <v>101010129</v>
      </c>
      <c r="B23" s="67" t="s">
        <v>35</v>
      </c>
      <c r="C23" s="6">
        <v>-79</v>
      </c>
    </row>
    <row r="24" customHeight="1" spans="1:3">
      <c r="A24" s="63">
        <v>101010130</v>
      </c>
      <c r="B24" s="67" t="s">
        <v>36</v>
      </c>
      <c r="C24" s="6">
        <v>0</v>
      </c>
    </row>
    <row r="25" customHeight="1" spans="1:3">
      <c r="A25" s="63">
        <v>101010131</v>
      </c>
      <c r="B25" s="67" t="s">
        <v>37</v>
      </c>
      <c r="C25" s="6">
        <v>0</v>
      </c>
    </row>
    <row r="26" customHeight="1" spans="1:3">
      <c r="A26" s="63">
        <v>101010132</v>
      </c>
      <c r="B26" s="67" t="s">
        <v>38</v>
      </c>
      <c r="C26" s="6">
        <v>0</v>
      </c>
    </row>
    <row r="27" customHeight="1" spans="1:3">
      <c r="A27" s="63">
        <v>101010133</v>
      </c>
      <c r="B27" s="67" t="s">
        <v>39</v>
      </c>
      <c r="C27" s="6">
        <v>0</v>
      </c>
    </row>
    <row r="28" customHeight="1" spans="1:3">
      <c r="A28" s="63">
        <v>101010134</v>
      </c>
      <c r="B28" s="67" t="s">
        <v>40</v>
      </c>
      <c r="C28" s="6">
        <v>0</v>
      </c>
    </row>
    <row r="29" customHeight="1" spans="1:3">
      <c r="A29" s="63">
        <v>101010135</v>
      </c>
      <c r="B29" s="67" t="s">
        <v>41</v>
      </c>
      <c r="C29" s="6">
        <v>0</v>
      </c>
    </row>
    <row r="30" customHeight="1" spans="1:3">
      <c r="A30" s="63">
        <v>101010136</v>
      </c>
      <c r="B30" s="67" t="s">
        <v>42</v>
      </c>
      <c r="C30" s="6">
        <v>0</v>
      </c>
    </row>
    <row r="31" customHeight="1" spans="1:3">
      <c r="A31" s="63">
        <v>101010137</v>
      </c>
      <c r="B31" s="67" t="s">
        <v>43</v>
      </c>
      <c r="C31" s="6">
        <v>0</v>
      </c>
    </row>
    <row r="32" ht="17.25" customHeight="1" spans="1:3">
      <c r="A32" s="63">
        <v>101010138</v>
      </c>
      <c r="B32" s="67" t="s">
        <v>44</v>
      </c>
      <c r="C32" s="6">
        <v>-676</v>
      </c>
    </row>
    <row r="33" customHeight="1" spans="1:3">
      <c r="A33" s="63">
        <v>101010150</v>
      </c>
      <c r="B33" s="67" t="s">
        <v>45</v>
      </c>
      <c r="C33" s="6">
        <v>0</v>
      </c>
    </row>
    <row r="34" customHeight="1" spans="1:3">
      <c r="A34" s="63">
        <v>101010151</v>
      </c>
      <c r="B34" s="67" t="s">
        <v>46</v>
      </c>
      <c r="C34" s="6">
        <v>95</v>
      </c>
    </row>
    <row r="35" customHeight="1" spans="1:3">
      <c r="A35" s="63">
        <v>101010152</v>
      </c>
      <c r="B35" s="67" t="s">
        <v>47</v>
      </c>
      <c r="C35" s="6">
        <v>0</v>
      </c>
    </row>
    <row r="36" customHeight="1" spans="1:3">
      <c r="A36" s="63">
        <v>101010153</v>
      </c>
      <c r="B36" s="67" t="s">
        <v>48</v>
      </c>
      <c r="C36" s="6">
        <v>0</v>
      </c>
    </row>
    <row r="37" customHeight="1" spans="1:3">
      <c r="A37" s="63">
        <v>1010102</v>
      </c>
      <c r="B37" s="71" t="s">
        <v>49</v>
      </c>
      <c r="C37" s="6">
        <f>SUM(C38:C40)</f>
        <v>0</v>
      </c>
    </row>
    <row r="38" customHeight="1" spans="1:3">
      <c r="A38" s="63">
        <v>101010201</v>
      </c>
      <c r="B38" s="67" t="s">
        <v>50</v>
      </c>
      <c r="C38" s="6">
        <v>0</v>
      </c>
    </row>
    <row r="39" customHeight="1" spans="1:3">
      <c r="A39" s="63">
        <v>101010220</v>
      </c>
      <c r="B39" s="67" t="s">
        <v>51</v>
      </c>
      <c r="C39" s="6">
        <v>0</v>
      </c>
    </row>
    <row r="40" customHeight="1" spans="1:3">
      <c r="A40" s="63">
        <v>101010221</v>
      </c>
      <c r="B40" s="67" t="s">
        <v>52</v>
      </c>
      <c r="C40" s="6">
        <v>0</v>
      </c>
    </row>
    <row r="41" customHeight="1" spans="1:3">
      <c r="A41" s="63">
        <v>1010103</v>
      </c>
      <c r="B41" s="71" t="s">
        <v>53</v>
      </c>
      <c r="C41" s="6">
        <f>C42+C43</f>
        <v>0</v>
      </c>
    </row>
    <row r="42" customHeight="1" spans="1:3">
      <c r="A42" s="63">
        <v>101010301</v>
      </c>
      <c r="B42" s="67" t="s">
        <v>54</v>
      </c>
      <c r="C42" s="6">
        <v>0</v>
      </c>
    </row>
    <row r="43" customHeight="1" spans="1:3">
      <c r="A43" s="63">
        <v>101010302</v>
      </c>
      <c r="B43" s="67" t="s">
        <v>55</v>
      </c>
      <c r="C43" s="6">
        <v>0</v>
      </c>
    </row>
    <row r="44" customHeight="1" spans="1:3">
      <c r="A44" s="63">
        <v>10102</v>
      </c>
      <c r="B44" s="71" t="s">
        <v>56</v>
      </c>
      <c r="C44" s="6">
        <f>SUM(C45,C57,C63)</f>
        <v>0</v>
      </c>
    </row>
    <row r="45" customHeight="1" spans="1:3">
      <c r="A45" s="63">
        <v>1010201</v>
      </c>
      <c r="B45" s="71" t="s">
        <v>57</v>
      </c>
      <c r="C45" s="6">
        <f>SUM(C46:C56)</f>
        <v>0</v>
      </c>
    </row>
    <row r="46" customHeight="1" spans="1:3">
      <c r="A46" s="63">
        <v>101020101</v>
      </c>
      <c r="B46" s="67" t="s">
        <v>58</v>
      </c>
      <c r="C46" s="6">
        <v>0</v>
      </c>
    </row>
    <row r="47" customHeight="1" spans="1:3">
      <c r="A47" s="63">
        <v>101020102</v>
      </c>
      <c r="B47" s="67" t="s">
        <v>59</v>
      </c>
      <c r="C47" s="6">
        <v>0</v>
      </c>
    </row>
    <row r="48" customHeight="1" spans="1:3">
      <c r="A48" s="63">
        <v>101020103</v>
      </c>
      <c r="B48" s="67" t="s">
        <v>60</v>
      </c>
      <c r="C48" s="6">
        <v>0</v>
      </c>
    </row>
    <row r="49" customHeight="1" spans="1:3">
      <c r="A49" s="63">
        <v>101020104</v>
      </c>
      <c r="B49" s="67" t="s">
        <v>61</v>
      </c>
      <c r="C49" s="6">
        <v>0</v>
      </c>
    </row>
    <row r="50" customHeight="1" spans="1:3">
      <c r="A50" s="63">
        <v>101020105</v>
      </c>
      <c r="B50" s="67" t="s">
        <v>62</v>
      </c>
      <c r="C50" s="6">
        <v>0</v>
      </c>
    </row>
    <row r="51" customHeight="1" spans="1:3">
      <c r="A51" s="63">
        <v>101020106</v>
      </c>
      <c r="B51" s="67" t="s">
        <v>63</v>
      </c>
      <c r="C51" s="6">
        <v>0</v>
      </c>
    </row>
    <row r="52" customHeight="1" spans="1:3">
      <c r="A52" s="63">
        <v>101020107</v>
      </c>
      <c r="B52" s="67" t="s">
        <v>64</v>
      </c>
      <c r="C52" s="6">
        <v>0</v>
      </c>
    </row>
    <row r="53" customHeight="1" spans="1:3">
      <c r="A53" s="63">
        <v>101020119</v>
      </c>
      <c r="B53" s="67" t="s">
        <v>65</v>
      </c>
      <c r="C53" s="6">
        <v>0</v>
      </c>
    </row>
    <row r="54" customHeight="1" spans="1:3">
      <c r="A54" s="63">
        <v>101020120</v>
      </c>
      <c r="B54" s="67" t="s">
        <v>66</v>
      </c>
      <c r="C54" s="6">
        <v>0</v>
      </c>
    </row>
    <row r="55" customHeight="1" spans="1:3">
      <c r="A55" s="63">
        <v>101020121</v>
      </c>
      <c r="B55" s="67" t="s">
        <v>67</v>
      </c>
      <c r="C55" s="6">
        <v>0</v>
      </c>
    </row>
    <row r="56" customHeight="1" spans="1:3">
      <c r="A56" s="63">
        <v>101020129</v>
      </c>
      <c r="B56" s="67" t="s">
        <v>68</v>
      </c>
      <c r="C56" s="6">
        <v>0</v>
      </c>
    </row>
    <row r="57" customHeight="1" spans="1:3">
      <c r="A57" s="63">
        <v>1010202</v>
      </c>
      <c r="B57" s="71" t="s">
        <v>69</v>
      </c>
      <c r="C57" s="6">
        <f>SUM(C58:C62)</f>
        <v>0</v>
      </c>
    </row>
    <row r="58" customHeight="1" spans="1:3">
      <c r="A58" s="63">
        <v>101020202</v>
      </c>
      <c r="B58" s="67" t="s">
        <v>70</v>
      </c>
      <c r="C58" s="6">
        <v>0</v>
      </c>
    </row>
    <row r="59" customHeight="1" spans="1:3">
      <c r="A59" s="63">
        <v>101020209</v>
      </c>
      <c r="B59" s="67" t="s">
        <v>71</v>
      </c>
      <c r="C59" s="6">
        <v>0</v>
      </c>
    </row>
    <row r="60" customHeight="1" spans="1:3">
      <c r="A60" s="63">
        <v>101020220</v>
      </c>
      <c r="B60" s="67" t="s">
        <v>72</v>
      </c>
      <c r="C60" s="6">
        <v>0</v>
      </c>
    </row>
    <row r="61" customHeight="1" spans="1:3">
      <c r="A61" s="63">
        <v>101020221</v>
      </c>
      <c r="B61" s="67" t="s">
        <v>73</v>
      </c>
      <c r="C61" s="6">
        <v>0</v>
      </c>
    </row>
    <row r="62" customHeight="1" spans="1:3">
      <c r="A62" s="63">
        <v>101020229</v>
      </c>
      <c r="B62" s="67" t="s">
        <v>74</v>
      </c>
      <c r="C62" s="6">
        <v>0</v>
      </c>
    </row>
    <row r="63" customHeight="1" spans="1:3">
      <c r="A63" s="63">
        <v>1010203</v>
      </c>
      <c r="B63" s="71" t="s">
        <v>75</v>
      </c>
      <c r="C63" s="6">
        <v>0</v>
      </c>
    </row>
    <row r="64" customHeight="1" spans="1:3">
      <c r="A64" s="63">
        <v>10104</v>
      </c>
      <c r="B64" s="71" t="s">
        <v>76</v>
      </c>
      <c r="C64" s="6">
        <f>SUM(C65:C81,C85:C90,C94,C99:C100,C104:C110,C127:C128,C131:C133,C138,C143,C148,C153,C158,C163,C168,C173,C178,C183)</f>
        <v>3512</v>
      </c>
    </row>
    <row r="65" customHeight="1" spans="1:3">
      <c r="A65" s="63">
        <v>1010401</v>
      </c>
      <c r="B65" s="71" t="s">
        <v>77</v>
      </c>
      <c r="C65" s="6">
        <v>0</v>
      </c>
    </row>
    <row r="66" customHeight="1" spans="1:3">
      <c r="A66" s="63">
        <v>1010402</v>
      </c>
      <c r="B66" s="71" t="s">
        <v>78</v>
      </c>
      <c r="C66" s="6">
        <v>0</v>
      </c>
    </row>
    <row r="67" customHeight="1" spans="1:3">
      <c r="A67" s="63">
        <v>1010403</v>
      </c>
      <c r="B67" s="71" t="s">
        <v>79</v>
      </c>
      <c r="C67" s="6">
        <v>0</v>
      </c>
    </row>
    <row r="68" customHeight="1" spans="1:3">
      <c r="A68" s="63">
        <v>1010404</v>
      </c>
      <c r="B68" s="71" t="s">
        <v>80</v>
      </c>
      <c r="C68" s="6">
        <v>0</v>
      </c>
    </row>
    <row r="69" customHeight="1" spans="1:3">
      <c r="A69" s="63">
        <v>1010405</v>
      </c>
      <c r="B69" s="71" t="s">
        <v>81</v>
      </c>
      <c r="C69" s="6">
        <v>0</v>
      </c>
    </row>
    <row r="70" customHeight="1" spans="1:3">
      <c r="A70" s="63">
        <v>1010406</v>
      </c>
      <c r="B70" s="71" t="s">
        <v>82</v>
      </c>
      <c r="C70" s="6">
        <v>0</v>
      </c>
    </row>
    <row r="71" customHeight="1" spans="1:3">
      <c r="A71" s="63">
        <v>1010407</v>
      </c>
      <c r="B71" s="71" t="s">
        <v>83</v>
      </c>
      <c r="C71" s="6">
        <v>0</v>
      </c>
    </row>
    <row r="72" customHeight="1" spans="1:3">
      <c r="A72" s="63">
        <v>1010408</v>
      </c>
      <c r="B72" s="71" t="s">
        <v>84</v>
      </c>
      <c r="C72" s="6">
        <v>0</v>
      </c>
    </row>
    <row r="73" customHeight="1" spans="1:3">
      <c r="A73" s="63">
        <v>1010409</v>
      </c>
      <c r="B73" s="71" t="s">
        <v>85</v>
      </c>
      <c r="C73" s="6">
        <v>0</v>
      </c>
    </row>
    <row r="74" customHeight="1" spans="1:3">
      <c r="A74" s="63">
        <v>1010410</v>
      </c>
      <c r="B74" s="71" t="s">
        <v>86</v>
      </c>
      <c r="C74" s="6">
        <v>0</v>
      </c>
    </row>
    <row r="75" customHeight="1" spans="1:3">
      <c r="A75" s="63">
        <v>1010411</v>
      </c>
      <c r="B75" s="71" t="s">
        <v>87</v>
      </c>
      <c r="C75" s="6">
        <v>0</v>
      </c>
    </row>
    <row r="76" customHeight="1" spans="1:3">
      <c r="A76" s="63">
        <v>1010412</v>
      </c>
      <c r="B76" s="71" t="s">
        <v>88</v>
      </c>
      <c r="C76" s="6">
        <v>0</v>
      </c>
    </row>
    <row r="77" customHeight="1" spans="1:3">
      <c r="A77" s="63">
        <v>1010413</v>
      </c>
      <c r="B77" s="71" t="s">
        <v>89</v>
      </c>
      <c r="C77" s="6">
        <v>0</v>
      </c>
    </row>
    <row r="78" customHeight="1" spans="1:3">
      <c r="A78" s="63">
        <v>1010414</v>
      </c>
      <c r="B78" s="71" t="s">
        <v>90</v>
      </c>
      <c r="C78" s="6">
        <v>0</v>
      </c>
    </row>
    <row r="79" customHeight="1" spans="1:3">
      <c r="A79" s="63">
        <v>1010415</v>
      </c>
      <c r="B79" s="71" t="s">
        <v>91</v>
      </c>
      <c r="C79" s="6">
        <v>0</v>
      </c>
    </row>
    <row r="80" customHeight="1" spans="1:3">
      <c r="A80" s="63">
        <v>1010416</v>
      </c>
      <c r="B80" s="71" t="s">
        <v>92</v>
      </c>
      <c r="C80" s="6">
        <v>0</v>
      </c>
    </row>
    <row r="81" customHeight="1" spans="1:3">
      <c r="A81" s="63">
        <v>1010417</v>
      </c>
      <c r="B81" s="71" t="s">
        <v>93</v>
      </c>
      <c r="C81" s="6">
        <f>SUM(C82:C84)</f>
        <v>0</v>
      </c>
    </row>
    <row r="82" customHeight="1" spans="1:3">
      <c r="A82" s="63">
        <v>101041701</v>
      </c>
      <c r="B82" s="67" t="s">
        <v>94</v>
      </c>
      <c r="C82" s="6">
        <v>0</v>
      </c>
    </row>
    <row r="83" customHeight="1" spans="1:3">
      <c r="A83" s="63">
        <v>101041702</v>
      </c>
      <c r="B83" s="67" t="s">
        <v>95</v>
      </c>
      <c r="C83" s="6">
        <v>0</v>
      </c>
    </row>
    <row r="84" customHeight="1" spans="1:3">
      <c r="A84" s="63">
        <v>101041709</v>
      </c>
      <c r="B84" s="67" t="s">
        <v>96</v>
      </c>
      <c r="C84" s="6">
        <v>0</v>
      </c>
    </row>
    <row r="85" customHeight="1" spans="1:3">
      <c r="A85" s="63">
        <v>1010418</v>
      </c>
      <c r="B85" s="71" t="s">
        <v>97</v>
      </c>
      <c r="C85" s="6">
        <v>0</v>
      </c>
    </row>
    <row r="86" customHeight="1" spans="1:3">
      <c r="A86" s="63">
        <v>1010419</v>
      </c>
      <c r="B86" s="71" t="s">
        <v>98</v>
      </c>
      <c r="C86" s="6">
        <v>0</v>
      </c>
    </row>
    <row r="87" customHeight="1" spans="1:3">
      <c r="A87" s="63">
        <v>1010420</v>
      </c>
      <c r="B87" s="71" t="s">
        <v>99</v>
      </c>
      <c r="C87" s="6">
        <v>0</v>
      </c>
    </row>
    <row r="88" customHeight="1" spans="1:3">
      <c r="A88" s="63">
        <v>1010421</v>
      </c>
      <c r="B88" s="71" t="s">
        <v>100</v>
      </c>
      <c r="C88" s="6">
        <v>0</v>
      </c>
    </row>
    <row r="89" customHeight="1" spans="1:3">
      <c r="A89" s="63">
        <v>1010422</v>
      </c>
      <c r="B89" s="71" t="s">
        <v>101</v>
      </c>
      <c r="C89" s="6">
        <v>0</v>
      </c>
    </row>
    <row r="90" customHeight="1" spans="1:3">
      <c r="A90" s="63">
        <v>1010423</v>
      </c>
      <c r="B90" s="71" t="s">
        <v>102</v>
      </c>
      <c r="C90" s="6">
        <f>SUM(C91:C93)</f>
        <v>0</v>
      </c>
    </row>
    <row r="91" customHeight="1" spans="1:3">
      <c r="A91" s="63">
        <v>101042303</v>
      </c>
      <c r="B91" s="67" t="s">
        <v>103</v>
      </c>
      <c r="C91" s="6">
        <v>0</v>
      </c>
    </row>
    <row r="92" customHeight="1" spans="1:3">
      <c r="A92" s="63">
        <v>101042304</v>
      </c>
      <c r="B92" s="67" t="s">
        <v>104</v>
      </c>
      <c r="C92" s="6">
        <v>0</v>
      </c>
    </row>
    <row r="93" customHeight="1" spans="1:3">
      <c r="A93" s="63">
        <v>101042309</v>
      </c>
      <c r="B93" s="67" t="s">
        <v>105</v>
      </c>
      <c r="C93" s="6">
        <v>0</v>
      </c>
    </row>
    <row r="94" customHeight="1" spans="1:3">
      <c r="A94" s="63">
        <v>1010424</v>
      </c>
      <c r="B94" s="71" t="s">
        <v>106</v>
      </c>
      <c r="C94" s="6">
        <f>SUM(C95:C98)</f>
        <v>0</v>
      </c>
    </row>
    <row r="95" customHeight="1" spans="1:3">
      <c r="A95" s="63">
        <v>101042402</v>
      </c>
      <c r="B95" s="67" t="s">
        <v>107</v>
      </c>
      <c r="C95" s="6">
        <v>0</v>
      </c>
    </row>
    <row r="96" customHeight="1" spans="1:3">
      <c r="A96" s="63">
        <v>101042403</v>
      </c>
      <c r="B96" s="67" t="s">
        <v>108</v>
      </c>
      <c r="C96" s="6">
        <v>0</v>
      </c>
    </row>
    <row r="97" customHeight="1" spans="1:3">
      <c r="A97" s="63">
        <v>101042404</v>
      </c>
      <c r="B97" s="67" t="s">
        <v>109</v>
      </c>
      <c r="C97" s="6">
        <v>0</v>
      </c>
    </row>
    <row r="98" customHeight="1" spans="1:3">
      <c r="A98" s="63">
        <v>101042409</v>
      </c>
      <c r="B98" s="67" t="s">
        <v>110</v>
      </c>
      <c r="C98" s="6">
        <v>0</v>
      </c>
    </row>
    <row r="99" customHeight="1" spans="1:3">
      <c r="A99" s="63">
        <v>1010425</v>
      </c>
      <c r="B99" s="71" t="s">
        <v>111</v>
      </c>
      <c r="C99" s="6">
        <v>0</v>
      </c>
    </row>
    <row r="100" customHeight="1" spans="1:3">
      <c r="A100" s="63">
        <v>1010426</v>
      </c>
      <c r="B100" s="71" t="s">
        <v>112</v>
      </c>
      <c r="C100" s="6">
        <f>SUM(C101:C103)</f>
        <v>0</v>
      </c>
    </row>
    <row r="101" customHeight="1" spans="1:3">
      <c r="A101" s="63">
        <v>101042601</v>
      </c>
      <c r="B101" s="67" t="s">
        <v>113</v>
      </c>
      <c r="C101" s="6">
        <v>0</v>
      </c>
    </row>
    <row r="102" customHeight="1" spans="1:3">
      <c r="A102" s="63">
        <v>101042602</v>
      </c>
      <c r="B102" s="67" t="s">
        <v>114</v>
      </c>
      <c r="C102" s="6">
        <v>0</v>
      </c>
    </row>
    <row r="103" customHeight="1" spans="1:3">
      <c r="A103" s="63">
        <v>101042609</v>
      </c>
      <c r="B103" s="67" t="s">
        <v>115</v>
      </c>
      <c r="C103" s="6">
        <v>0</v>
      </c>
    </row>
    <row r="104" customHeight="1" spans="1:3">
      <c r="A104" s="63">
        <v>1010427</v>
      </c>
      <c r="B104" s="71" t="s">
        <v>116</v>
      </c>
      <c r="C104" s="6">
        <v>0</v>
      </c>
    </row>
    <row r="105" customHeight="1" spans="1:3">
      <c r="A105" s="63">
        <v>1010428</v>
      </c>
      <c r="B105" s="71" t="s">
        <v>117</v>
      </c>
      <c r="C105" s="6">
        <v>0</v>
      </c>
    </row>
    <row r="106" customHeight="1" spans="1:3">
      <c r="A106" s="63">
        <v>1010429</v>
      </c>
      <c r="B106" s="71" t="s">
        <v>118</v>
      </c>
      <c r="C106" s="6">
        <v>0</v>
      </c>
    </row>
    <row r="107" customHeight="1" spans="1:3">
      <c r="A107" s="63">
        <v>1010430</v>
      </c>
      <c r="B107" s="71" t="s">
        <v>119</v>
      </c>
      <c r="C107" s="6">
        <v>0</v>
      </c>
    </row>
    <row r="108" customHeight="1" spans="1:3">
      <c r="A108" s="63">
        <v>1010431</v>
      </c>
      <c r="B108" s="71" t="s">
        <v>120</v>
      </c>
      <c r="C108" s="6">
        <v>33</v>
      </c>
    </row>
    <row r="109" customHeight="1" spans="1:3">
      <c r="A109" s="63">
        <v>1010432</v>
      </c>
      <c r="B109" s="71" t="s">
        <v>121</v>
      </c>
      <c r="C109" s="6">
        <v>3</v>
      </c>
    </row>
    <row r="110" customHeight="1" spans="1:3">
      <c r="A110" s="63">
        <v>1010433</v>
      </c>
      <c r="B110" s="71" t="s">
        <v>122</v>
      </c>
      <c r="C110" s="6">
        <f>SUM(C111:C126)</f>
        <v>3321</v>
      </c>
    </row>
    <row r="111" customHeight="1" spans="1:3">
      <c r="A111" s="63">
        <v>101043302</v>
      </c>
      <c r="B111" s="67" t="s">
        <v>123</v>
      </c>
      <c r="C111" s="6">
        <v>0</v>
      </c>
    </row>
    <row r="112" customHeight="1" spans="1:3">
      <c r="A112" s="63">
        <v>101043303</v>
      </c>
      <c r="B112" s="67" t="s">
        <v>124</v>
      </c>
      <c r="C112" s="6">
        <v>0</v>
      </c>
    </row>
    <row r="113" customHeight="1" spans="1:3">
      <c r="A113" s="63">
        <v>101043304</v>
      </c>
      <c r="B113" s="67" t="s">
        <v>125</v>
      </c>
      <c r="C113" s="6">
        <v>0</v>
      </c>
    </row>
    <row r="114" customHeight="1" spans="1:3">
      <c r="A114" s="63">
        <v>101043308</v>
      </c>
      <c r="B114" s="67" t="s">
        <v>126</v>
      </c>
      <c r="C114" s="6">
        <v>0</v>
      </c>
    </row>
    <row r="115" customHeight="1" spans="1:3">
      <c r="A115" s="63">
        <v>101043309</v>
      </c>
      <c r="B115" s="67" t="s">
        <v>127</v>
      </c>
      <c r="C115" s="6">
        <v>0</v>
      </c>
    </row>
    <row r="116" customHeight="1" spans="1:3">
      <c r="A116" s="63">
        <v>101043310</v>
      </c>
      <c r="B116" s="67" t="s">
        <v>128</v>
      </c>
      <c r="C116" s="6">
        <v>0</v>
      </c>
    </row>
    <row r="117" customHeight="1" spans="1:3">
      <c r="A117" s="63">
        <v>101043312</v>
      </c>
      <c r="B117" s="67" t="s">
        <v>129</v>
      </c>
      <c r="C117" s="6">
        <v>0</v>
      </c>
    </row>
    <row r="118" customHeight="1" spans="1:3">
      <c r="A118" s="63">
        <v>101043313</v>
      </c>
      <c r="B118" s="67" t="s">
        <v>130</v>
      </c>
      <c r="C118" s="6">
        <v>0</v>
      </c>
    </row>
    <row r="119" customHeight="1" spans="1:3">
      <c r="A119" s="63">
        <v>101043314</v>
      </c>
      <c r="B119" s="67" t="s">
        <v>131</v>
      </c>
      <c r="C119" s="6">
        <v>0</v>
      </c>
    </row>
    <row r="120" customHeight="1" spans="1:3">
      <c r="A120" s="63">
        <v>101043315</v>
      </c>
      <c r="B120" s="67" t="s">
        <v>132</v>
      </c>
      <c r="C120" s="6">
        <v>0</v>
      </c>
    </row>
    <row r="121" customHeight="1" spans="1:3">
      <c r="A121" s="63">
        <v>101043316</v>
      </c>
      <c r="B121" s="67" t="s">
        <v>133</v>
      </c>
      <c r="C121" s="6">
        <v>0</v>
      </c>
    </row>
    <row r="122" customHeight="1" spans="1:3">
      <c r="A122" s="63">
        <v>101043317</v>
      </c>
      <c r="B122" s="67" t="s">
        <v>134</v>
      </c>
      <c r="C122" s="6">
        <v>0</v>
      </c>
    </row>
    <row r="123" customHeight="1" spans="1:3">
      <c r="A123" s="63">
        <v>101043318</v>
      </c>
      <c r="B123" s="67" t="s">
        <v>135</v>
      </c>
      <c r="C123" s="6">
        <v>0</v>
      </c>
    </row>
    <row r="124" customHeight="1" spans="1:3">
      <c r="A124" s="63">
        <v>101043319</v>
      </c>
      <c r="B124" s="67" t="s">
        <v>136</v>
      </c>
      <c r="C124" s="6">
        <v>0</v>
      </c>
    </row>
    <row r="125" customHeight="1" spans="1:3">
      <c r="A125" s="63">
        <v>101043320</v>
      </c>
      <c r="B125" s="67" t="s">
        <v>137</v>
      </c>
      <c r="C125" s="6">
        <v>0</v>
      </c>
    </row>
    <row r="126" customHeight="1" spans="1:3">
      <c r="A126" s="63">
        <v>101043399</v>
      </c>
      <c r="B126" s="67" t="s">
        <v>138</v>
      </c>
      <c r="C126" s="6">
        <v>3321</v>
      </c>
    </row>
    <row r="127" customHeight="1" spans="1:3">
      <c r="A127" s="63">
        <v>1010434</v>
      </c>
      <c r="B127" s="71" t="s">
        <v>139</v>
      </c>
      <c r="C127" s="6">
        <v>0</v>
      </c>
    </row>
    <row r="128" customHeight="1" spans="1:3">
      <c r="A128" s="63">
        <v>1010435</v>
      </c>
      <c r="B128" s="71" t="s">
        <v>140</v>
      </c>
      <c r="C128" s="6">
        <f>C129+C130</f>
        <v>13</v>
      </c>
    </row>
    <row r="129" customHeight="1" spans="1:3">
      <c r="A129" s="63">
        <v>101043501</v>
      </c>
      <c r="B129" s="67" t="s">
        <v>141</v>
      </c>
      <c r="C129" s="6">
        <v>0</v>
      </c>
    </row>
    <row r="130" customHeight="1" spans="1:3">
      <c r="A130" s="63">
        <v>101043509</v>
      </c>
      <c r="B130" s="67" t="s">
        <v>142</v>
      </c>
      <c r="C130" s="6">
        <v>13</v>
      </c>
    </row>
    <row r="131" customHeight="1" spans="1:3">
      <c r="A131" s="63">
        <v>1010436</v>
      </c>
      <c r="B131" s="71" t="s">
        <v>143</v>
      </c>
      <c r="C131" s="6">
        <v>53</v>
      </c>
    </row>
    <row r="132" customHeight="1" spans="1:3">
      <c r="A132" s="63">
        <v>1010439</v>
      </c>
      <c r="B132" s="71" t="s">
        <v>144</v>
      </c>
      <c r="C132" s="6">
        <v>68</v>
      </c>
    </row>
    <row r="133" customHeight="1" spans="1:3">
      <c r="A133" s="63">
        <v>1010440</v>
      </c>
      <c r="B133" s="71" t="s">
        <v>145</v>
      </c>
      <c r="C133" s="6">
        <f>SUM(C134:C137)</f>
        <v>3</v>
      </c>
    </row>
    <row r="134" customHeight="1" spans="1:3">
      <c r="A134" s="63">
        <v>101044001</v>
      </c>
      <c r="B134" s="67" t="s">
        <v>146</v>
      </c>
      <c r="C134" s="6">
        <v>0</v>
      </c>
    </row>
    <row r="135" customHeight="1" spans="1:3">
      <c r="A135" s="63">
        <v>101044002</v>
      </c>
      <c r="B135" s="67" t="s">
        <v>147</v>
      </c>
      <c r="C135" s="6">
        <v>0</v>
      </c>
    </row>
    <row r="136" customHeight="1" spans="1:3">
      <c r="A136" s="63">
        <v>101044003</v>
      </c>
      <c r="B136" s="67" t="s">
        <v>148</v>
      </c>
      <c r="C136" s="6">
        <v>3</v>
      </c>
    </row>
    <row r="137" customHeight="1" spans="1:3">
      <c r="A137" s="63">
        <v>101044099</v>
      </c>
      <c r="B137" s="67" t="s">
        <v>149</v>
      </c>
      <c r="C137" s="6">
        <v>0</v>
      </c>
    </row>
    <row r="138" customHeight="1" spans="1:3">
      <c r="A138" s="63">
        <v>1010441</v>
      </c>
      <c r="B138" s="71" t="s">
        <v>150</v>
      </c>
      <c r="C138" s="6">
        <f>SUM(C139:C142)</f>
        <v>0</v>
      </c>
    </row>
    <row r="139" customHeight="1" spans="1:3">
      <c r="A139" s="63">
        <v>101044101</v>
      </c>
      <c r="B139" s="67" t="s">
        <v>151</v>
      </c>
      <c r="C139" s="6">
        <v>0</v>
      </c>
    </row>
    <row r="140" customHeight="1" spans="1:3">
      <c r="A140" s="63">
        <v>101044102</v>
      </c>
      <c r="B140" s="67" t="s">
        <v>152</v>
      </c>
      <c r="C140" s="6">
        <v>0</v>
      </c>
    </row>
    <row r="141" customHeight="1" spans="1:3">
      <c r="A141" s="63">
        <v>101044103</v>
      </c>
      <c r="B141" s="67" t="s">
        <v>153</v>
      </c>
      <c r="C141" s="6">
        <v>0</v>
      </c>
    </row>
    <row r="142" customHeight="1" spans="1:3">
      <c r="A142" s="63">
        <v>101044199</v>
      </c>
      <c r="B142" s="67" t="s">
        <v>154</v>
      </c>
      <c r="C142" s="6">
        <v>0</v>
      </c>
    </row>
    <row r="143" customHeight="1" spans="1:3">
      <c r="A143" s="63">
        <v>1010442</v>
      </c>
      <c r="B143" s="71" t="s">
        <v>155</v>
      </c>
      <c r="C143" s="6">
        <f>SUM(C144:C147)</f>
        <v>0</v>
      </c>
    </row>
    <row r="144" customHeight="1" spans="1:3">
      <c r="A144" s="63">
        <v>101044201</v>
      </c>
      <c r="B144" s="67" t="s">
        <v>156</v>
      </c>
      <c r="C144" s="6">
        <v>0</v>
      </c>
    </row>
    <row r="145" customHeight="1" spans="1:3">
      <c r="A145" s="63">
        <v>101044202</v>
      </c>
      <c r="B145" s="67" t="s">
        <v>157</v>
      </c>
      <c r="C145" s="6">
        <v>0</v>
      </c>
    </row>
    <row r="146" customHeight="1" spans="1:3">
      <c r="A146" s="63">
        <v>101044203</v>
      </c>
      <c r="B146" s="67" t="s">
        <v>158</v>
      </c>
      <c r="C146" s="6">
        <v>0</v>
      </c>
    </row>
    <row r="147" customHeight="1" spans="1:3">
      <c r="A147" s="63">
        <v>101044299</v>
      </c>
      <c r="B147" s="67" t="s">
        <v>159</v>
      </c>
      <c r="C147" s="6">
        <v>0</v>
      </c>
    </row>
    <row r="148" customHeight="1" spans="1:3">
      <c r="A148" s="63">
        <v>1010443</v>
      </c>
      <c r="B148" s="71" t="s">
        <v>160</v>
      </c>
      <c r="C148" s="6">
        <f>SUM(C149:C152)</f>
        <v>0</v>
      </c>
    </row>
    <row r="149" customHeight="1" spans="1:3">
      <c r="A149" s="63">
        <v>101044301</v>
      </c>
      <c r="B149" s="67" t="s">
        <v>161</v>
      </c>
      <c r="C149" s="6">
        <v>0</v>
      </c>
    </row>
    <row r="150" customHeight="1" spans="1:3">
      <c r="A150" s="63">
        <v>101044302</v>
      </c>
      <c r="B150" s="67" t="s">
        <v>162</v>
      </c>
      <c r="C150" s="6">
        <v>0</v>
      </c>
    </row>
    <row r="151" customHeight="1" spans="1:3">
      <c r="A151" s="63">
        <v>101044303</v>
      </c>
      <c r="B151" s="67" t="s">
        <v>163</v>
      </c>
      <c r="C151" s="6">
        <v>0</v>
      </c>
    </row>
    <row r="152" customHeight="1" spans="1:3">
      <c r="A152" s="63">
        <v>101044399</v>
      </c>
      <c r="B152" s="67" t="s">
        <v>164</v>
      </c>
      <c r="C152" s="6">
        <v>0</v>
      </c>
    </row>
    <row r="153" customHeight="1" spans="1:3">
      <c r="A153" s="63">
        <v>1010444</v>
      </c>
      <c r="B153" s="71" t="s">
        <v>165</v>
      </c>
      <c r="C153" s="6">
        <f>SUM(C154:C157)</f>
        <v>0</v>
      </c>
    </row>
    <row r="154" customHeight="1" spans="1:3">
      <c r="A154" s="63">
        <v>101044401</v>
      </c>
      <c r="B154" s="67" t="s">
        <v>146</v>
      </c>
      <c r="C154" s="6">
        <v>0</v>
      </c>
    </row>
    <row r="155" customHeight="1" spans="1:3">
      <c r="A155" s="63">
        <v>101044402</v>
      </c>
      <c r="B155" s="67" t="s">
        <v>147</v>
      </c>
      <c r="C155" s="6">
        <v>0</v>
      </c>
    </row>
    <row r="156" customHeight="1" spans="1:3">
      <c r="A156" s="63">
        <v>101044403</v>
      </c>
      <c r="B156" s="67" t="s">
        <v>148</v>
      </c>
      <c r="C156" s="6">
        <v>0</v>
      </c>
    </row>
    <row r="157" customHeight="1" spans="1:3">
      <c r="A157" s="63">
        <v>101044499</v>
      </c>
      <c r="B157" s="67" t="s">
        <v>149</v>
      </c>
      <c r="C157" s="6">
        <v>0</v>
      </c>
    </row>
    <row r="158" customHeight="1" spans="1:3">
      <c r="A158" s="63">
        <v>1010445</v>
      </c>
      <c r="B158" s="71" t="s">
        <v>166</v>
      </c>
      <c r="C158" s="6">
        <f>SUM(C159:C162)</f>
        <v>0</v>
      </c>
    </row>
    <row r="159" customHeight="1" spans="1:3">
      <c r="A159" s="63">
        <v>101044501</v>
      </c>
      <c r="B159" s="67" t="s">
        <v>151</v>
      </c>
      <c r="C159" s="6">
        <v>0</v>
      </c>
    </row>
    <row r="160" customHeight="1" spans="1:3">
      <c r="A160" s="63">
        <v>101044502</v>
      </c>
      <c r="B160" s="67" t="s">
        <v>152</v>
      </c>
      <c r="C160" s="6">
        <v>0</v>
      </c>
    </row>
    <row r="161" customHeight="1" spans="1:3">
      <c r="A161" s="63">
        <v>101044503</v>
      </c>
      <c r="B161" s="67" t="s">
        <v>153</v>
      </c>
      <c r="C161" s="6">
        <v>0</v>
      </c>
    </row>
    <row r="162" customHeight="1" spans="1:3">
      <c r="A162" s="63">
        <v>101044599</v>
      </c>
      <c r="B162" s="67" t="s">
        <v>154</v>
      </c>
      <c r="C162" s="6">
        <v>0</v>
      </c>
    </row>
    <row r="163" customHeight="1" spans="1:3">
      <c r="A163" s="63">
        <v>1010446</v>
      </c>
      <c r="B163" s="71" t="s">
        <v>167</v>
      </c>
      <c r="C163" s="6">
        <f>SUM(C164:C167)</f>
        <v>0</v>
      </c>
    </row>
    <row r="164" customHeight="1" spans="1:3">
      <c r="A164" s="63">
        <v>101044601</v>
      </c>
      <c r="B164" s="67" t="s">
        <v>156</v>
      </c>
      <c r="C164" s="6">
        <v>0</v>
      </c>
    </row>
    <row r="165" customHeight="1" spans="1:3">
      <c r="A165" s="63">
        <v>101044602</v>
      </c>
      <c r="B165" s="67" t="s">
        <v>157</v>
      </c>
      <c r="C165" s="6">
        <v>0</v>
      </c>
    </row>
    <row r="166" customHeight="1" spans="1:3">
      <c r="A166" s="63">
        <v>101044603</v>
      </c>
      <c r="B166" s="67" t="s">
        <v>158</v>
      </c>
      <c r="C166" s="6">
        <v>0</v>
      </c>
    </row>
    <row r="167" customHeight="1" spans="1:3">
      <c r="A167" s="63">
        <v>101044699</v>
      </c>
      <c r="B167" s="67" t="s">
        <v>159</v>
      </c>
      <c r="C167" s="6">
        <v>0</v>
      </c>
    </row>
    <row r="168" customHeight="1" spans="1:3">
      <c r="A168" s="63">
        <v>1010447</v>
      </c>
      <c r="B168" s="71" t="s">
        <v>168</v>
      </c>
      <c r="C168" s="6">
        <f>SUM(C169:C172)</f>
        <v>0</v>
      </c>
    </row>
    <row r="169" customHeight="1" spans="1:3">
      <c r="A169" s="63">
        <v>101044701</v>
      </c>
      <c r="B169" s="67" t="s">
        <v>161</v>
      </c>
      <c r="C169" s="6">
        <v>0</v>
      </c>
    </row>
    <row r="170" customHeight="1" spans="1:3">
      <c r="A170" s="63">
        <v>101044702</v>
      </c>
      <c r="B170" s="67" t="s">
        <v>162</v>
      </c>
      <c r="C170" s="6">
        <v>0</v>
      </c>
    </row>
    <row r="171" customHeight="1" spans="1:3">
      <c r="A171" s="63">
        <v>101044703</v>
      </c>
      <c r="B171" s="67" t="s">
        <v>163</v>
      </c>
      <c r="C171" s="6">
        <v>0</v>
      </c>
    </row>
    <row r="172" customHeight="1" spans="1:3">
      <c r="A172" s="63">
        <v>101044799</v>
      </c>
      <c r="B172" s="67" t="s">
        <v>164</v>
      </c>
      <c r="C172" s="6">
        <v>0</v>
      </c>
    </row>
    <row r="173" customHeight="1" spans="1:3">
      <c r="A173" s="63">
        <v>1010448</v>
      </c>
      <c r="B173" s="71" t="s">
        <v>169</v>
      </c>
      <c r="C173" s="6">
        <f>SUM(C174:C177)</f>
        <v>0</v>
      </c>
    </row>
    <row r="174" customHeight="1" spans="1:3">
      <c r="A174" s="63">
        <v>101044801</v>
      </c>
      <c r="B174" s="67" t="s">
        <v>170</v>
      </c>
      <c r="C174" s="6">
        <v>0</v>
      </c>
    </row>
    <row r="175" customHeight="1" spans="1:3">
      <c r="A175" s="63">
        <v>101044802</v>
      </c>
      <c r="B175" s="67" t="s">
        <v>171</v>
      </c>
      <c r="C175" s="6">
        <v>0</v>
      </c>
    </row>
    <row r="176" customHeight="1" spans="1:3">
      <c r="A176" s="63">
        <v>101044803</v>
      </c>
      <c r="B176" s="67" t="s">
        <v>172</v>
      </c>
      <c r="C176" s="6">
        <v>0</v>
      </c>
    </row>
    <row r="177" customHeight="1" spans="1:3">
      <c r="A177" s="63">
        <v>101044899</v>
      </c>
      <c r="B177" s="67" t="s">
        <v>173</v>
      </c>
      <c r="C177" s="6">
        <v>0</v>
      </c>
    </row>
    <row r="178" customHeight="1" spans="1:3">
      <c r="A178" s="63">
        <v>1010449</v>
      </c>
      <c r="B178" s="71" t="s">
        <v>174</v>
      </c>
      <c r="C178" s="6">
        <f>SUM(C179:C182)</f>
        <v>8</v>
      </c>
    </row>
    <row r="179" customHeight="1" spans="1:3">
      <c r="A179" s="63">
        <v>101044901</v>
      </c>
      <c r="B179" s="67" t="s">
        <v>170</v>
      </c>
      <c r="C179" s="6">
        <v>0</v>
      </c>
    </row>
    <row r="180" customHeight="1" spans="1:3">
      <c r="A180" s="63">
        <v>101044902</v>
      </c>
      <c r="B180" s="67" t="s">
        <v>171</v>
      </c>
      <c r="C180" s="6">
        <v>5</v>
      </c>
    </row>
    <row r="181" customHeight="1" spans="1:3">
      <c r="A181" s="63">
        <v>101044903</v>
      </c>
      <c r="B181" s="67" t="s">
        <v>172</v>
      </c>
      <c r="C181" s="6">
        <v>2</v>
      </c>
    </row>
    <row r="182" customHeight="1" spans="1:3">
      <c r="A182" s="63">
        <v>101044999</v>
      </c>
      <c r="B182" s="67" t="s">
        <v>173</v>
      </c>
      <c r="C182" s="6">
        <v>1</v>
      </c>
    </row>
    <row r="183" customHeight="1" spans="1:3">
      <c r="A183" s="63">
        <v>1010450</v>
      </c>
      <c r="B183" s="71" t="s">
        <v>175</v>
      </c>
      <c r="C183" s="6">
        <f>SUM(C184:C186)</f>
        <v>10</v>
      </c>
    </row>
    <row r="184" customHeight="1" spans="1:3">
      <c r="A184" s="63">
        <v>101045001</v>
      </c>
      <c r="B184" s="67" t="s">
        <v>176</v>
      </c>
      <c r="C184" s="6">
        <v>10</v>
      </c>
    </row>
    <row r="185" customHeight="1" spans="1:3">
      <c r="A185" s="63">
        <v>101045002</v>
      </c>
      <c r="B185" s="67" t="s">
        <v>177</v>
      </c>
      <c r="C185" s="6">
        <v>0</v>
      </c>
    </row>
    <row r="186" customHeight="1" spans="1:3">
      <c r="A186" s="63">
        <v>101045003</v>
      </c>
      <c r="B186" s="67" t="s">
        <v>178</v>
      </c>
      <c r="C186" s="6">
        <v>0</v>
      </c>
    </row>
    <row r="187" customHeight="1" spans="1:3">
      <c r="A187" s="63">
        <v>10105</v>
      </c>
      <c r="B187" s="71" t="s">
        <v>179</v>
      </c>
      <c r="C187" s="6">
        <f>SUM(C188:C210,C214,C217,C218,C222:C227,C239:C241,C246,C251)</f>
        <v>0</v>
      </c>
    </row>
    <row r="188" customHeight="1" spans="1:3">
      <c r="A188" s="63">
        <v>1010501</v>
      </c>
      <c r="B188" s="71" t="s">
        <v>180</v>
      </c>
      <c r="C188" s="6">
        <v>0</v>
      </c>
    </row>
    <row r="189" customHeight="1" spans="1:3">
      <c r="A189" s="63">
        <v>1010502</v>
      </c>
      <c r="B189" s="71" t="s">
        <v>181</v>
      </c>
      <c r="C189" s="6">
        <v>0</v>
      </c>
    </row>
    <row r="190" customHeight="1" spans="1:3">
      <c r="A190" s="63">
        <v>1010503</v>
      </c>
      <c r="B190" s="71" t="s">
        <v>182</v>
      </c>
      <c r="C190" s="6">
        <v>0</v>
      </c>
    </row>
    <row r="191" customHeight="1" spans="1:3">
      <c r="A191" s="63">
        <v>1010504</v>
      </c>
      <c r="B191" s="71" t="s">
        <v>183</v>
      </c>
      <c r="C191" s="6">
        <v>0</v>
      </c>
    </row>
    <row r="192" customHeight="1" spans="1:3">
      <c r="A192" s="63">
        <v>1010505</v>
      </c>
      <c r="B192" s="71" t="s">
        <v>184</v>
      </c>
      <c r="C192" s="6">
        <v>0</v>
      </c>
    </row>
    <row r="193" customHeight="1" spans="1:3">
      <c r="A193" s="63">
        <v>1010506</v>
      </c>
      <c r="B193" s="71" t="s">
        <v>185</v>
      </c>
      <c r="C193" s="6">
        <v>0</v>
      </c>
    </row>
    <row r="194" customHeight="1" spans="1:3">
      <c r="A194" s="63">
        <v>1010507</v>
      </c>
      <c r="B194" s="71" t="s">
        <v>186</v>
      </c>
      <c r="C194" s="6">
        <v>0</v>
      </c>
    </row>
    <row r="195" customHeight="1" spans="1:3">
      <c r="A195" s="63">
        <v>1010508</v>
      </c>
      <c r="B195" s="71" t="s">
        <v>187</v>
      </c>
      <c r="C195" s="6">
        <v>0</v>
      </c>
    </row>
    <row r="196" customHeight="1" spans="1:3">
      <c r="A196" s="63">
        <v>1010509</v>
      </c>
      <c r="B196" s="71" t="s">
        <v>188</v>
      </c>
      <c r="C196" s="6">
        <v>0</v>
      </c>
    </row>
    <row r="197" customHeight="1" spans="1:3">
      <c r="A197" s="63">
        <v>1010510</v>
      </c>
      <c r="B197" s="71" t="s">
        <v>189</v>
      </c>
      <c r="C197" s="6">
        <v>0</v>
      </c>
    </row>
    <row r="198" customHeight="1" spans="1:3">
      <c r="A198" s="63">
        <v>1010511</v>
      </c>
      <c r="B198" s="71" t="s">
        <v>190</v>
      </c>
      <c r="C198" s="6">
        <v>0</v>
      </c>
    </row>
    <row r="199" customHeight="1" spans="1:3">
      <c r="A199" s="63">
        <v>1010512</v>
      </c>
      <c r="B199" s="71" t="s">
        <v>191</v>
      </c>
      <c r="C199" s="6">
        <v>0</v>
      </c>
    </row>
    <row r="200" customHeight="1" spans="1:3">
      <c r="A200" s="63">
        <v>1010513</v>
      </c>
      <c r="B200" s="71" t="s">
        <v>192</v>
      </c>
      <c r="C200" s="6">
        <v>0</v>
      </c>
    </row>
    <row r="201" customHeight="1" spans="1:3">
      <c r="A201" s="63">
        <v>1010514</v>
      </c>
      <c r="B201" s="71" t="s">
        <v>193</v>
      </c>
      <c r="C201" s="6">
        <v>0</v>
      </c>
    </row>
    <row r="202" customHeight="1" spans="1:3">
      <c r="A202" s="63">
        <v>1010515</v>
      </c>
      <c r="B202" s="71" t="s">
        <v>194</v>
      </c>
      <c r="C202" s="6">
        <v>0</v>
      </c>
    </row>
    <row r="203" customHeight="1" spans="1:3">
      <c r="A203" s="63">
        <v>1010516</v>
      </c>
      <c r="B203" s="71" t="s">
        <v>195</v>
      </c>
      <c r="C203" s="6">
        <v>0</v>
      </c>
    </row>
    <row r="204" customHeight="1" spans="1:3">
      <c r="A204" s="63">
        <v>1010517</v>
      </c>
      <c r="B204" s="71" t="s">
        <v>196</v>
      </c>
      <c r="C204" s="6">
        <v>0</v>
      </c>
    </row>
    <row r="205" customHeight="1" spans="1:3">
      <c r="A205" s="63">
        <v>1010518</v>
      </c>
      <c r="B205" s="71" t="s">
        <v>197</v>
      </c>
      <c r="C205" s="6">
        <v>0</v>
      </c>
    </row>
    <row r="206" customHeight="1" spans="1:3">
      <c r="A206" s="63">
        <v>1010519</v>
      </c>
      <c r="B206" s="71" t="s">
        <v>198</v>
      </c>
      <c r="C206" s="6">
        <v>0</v>
      </c>
    </row>
    <row r="207" customHeight="1" spans="1:3">
      <c r="A207" s="63">
        <v>1010520</v>
      </c>
      <c r="B207" s="71" t="s">
        <v>199</v>
      </c>
      <c r="C207" s="6">
        <v>0</v>
      </c>
    </row>
    <row r="208" customHeight="1" spans="1:3">
      <c r="A208" s="63">
        <v>1010521</v>
      </c>
      <c r="B208" s="71" t="s">
        <v>200</v>
      </c>
      <c r="C208" s="6">
        <v>0</v>
      </c>
    </row>
    <row r="209" customHeight="1" spans="1:3">
      <c r="A209" s="63">
        <v>1010522</v>
      </c>
      <c r="B209" s="71" t="s">
        <v>201</v>
      </c>
      <c r="C209" s="6">
        <v>0</v>
      </c>
    </row>
    <row r="210" customHeight="1" spans="1:3">
      <c r="A210" s="63">
        <v>1010523</v>
      </c>
      <c r="B210" s="71" t="s">
        <v>202</v>
      </c>
      <c r="C210" s="6">
        <f>SUM(C211:C213)</f>
        <v>0</v>
      </c>
    </row>
    <row r="211" customHeight="1" spans="1:3">
      <c r="A211" s="63">
        <v>101052303</v>
      </c>
      <c r="B211" s="67" t="s">
        <v>203</v>
      </c>
      <c r="C211" s="6">
        <v>0</v>
      </c>
    </row>
    <row r="212" customHeight="1" spans="1:3">
      <c r="A212" s="63">
        <v>101052304</v>
      </c>
      <c r="B212" s="67" t="s">
        <v>204</v>
      </c>
      <c r="C212" s="6">
        <v>0</v>
      </c>
    </row>
    <row r="213" customHeight="1" spans="1:3">
      <c r="A213" s="63">
        <v>101052309</v>
      </c>
      <c r="B213" s="67" t="s">
        <v>205</v>
      </c>
      <c r="C213" s="6">
        <v>0</v>
      </c>
    </row>
    <row r="214" customHeight="1" spans="1:3">
      <c r="A214" s="63">
        <v>1010524</v>
      </c>
      <c r="B214" s="71" t="s">
        <v>206</v>
      </c>
      <c r="C214" s="6">
        <f>SUM(C215:C216)</f>
        <v>0</v>
      </c>
    </row>
    <row r="215" customHeight="1" spans="1:3">
      <c r="A215" s="63">
        <v>101052401</v>
      </c>
      <c r="B215" s="67" t="s">
        <v>207</v>
      </c>
      <c r="C215" s="6">
        <v>0</v>
      </c>
    </row>
    <row r="216" customHeight="1" spans="1:3">
      <c r="A216" s="63">
        <v>101052409</v>
      </c>
      <c r="B216" s="67" t="s">
        <v>208</v>
      </c>
      <c r="C216" s="6">
        <v>0</v>
      </c>
    </row>
    <row r="217" customHeight="1" spans="1:3">
      <c r="A217" s="63">
        <v>1010525</v>
      </c>
      <c r="B217" s="71" t="s">
        <v>209</v>
      </c>
      <c r="C217" s="6">
        <v>0</v>
      </c>
    </row>
    <row r="218" customHeight="1" spans="1:3">
      <c r="A218" s="63">
        <v>1010526</v>
      </c>
      <c r="B218" s="71" t="s">
        <v>210</v>
      </c>
      <c r="C218" s="6">
        <f>SUM(C219:C221)</f>
        <v>0</v>
      </c>
    </row>
    <row r="219" customHeight="1" spans="1:3">
      <c r="A219" s="63">
        <v>101052601</v>
      </c>
      <c r="B219" s="67" t="s">
        <v>211</v>
      </c>
      <c r="C219" s="6">
        <v>0</v>
      </c>
    </row>
    <row r="220" customHeight="1" spans="1:3">
      <c r="A220" s="63">
        <v>101052602</v>
      </c>
      <c r="B220" s="67" t="s">
        <v>212</v>
      </c>
      <c r="C220" s="6">
        <v>0</v>
      </c>
    </row>
    <row r="221" customHeight="1" spans="1:3">
      <c r="A221" s="63">
        <v>101052609</v>
      </c>
      <c r="B221" s="67" t="s">
        <v>213</v>
      </c>
      <c r="C221" s="6">
        <v>0</v>
      </c>
    </row>
    <row r="222" customHeight="1" spans="1:3">
      <c r="A222" s="63">
        <v>1010527</v>
      </c>
      <c r="B222" s="71" t="s">
        <v>214</v>
      </c>
      <c r="C222" s="6">
        <v>0</v>
      </c>
    </row>
    <row r="223" customHeight="1" spans="1:3">
      <c r="A223" s="63">
        <v>1010528</v>
      </c>
      <c r="B223" s="71" t="s">
        <v>215</v>
      </c>
      <c r="C223" s="6">
        <v>0</v>
      </c>
    </row>
    <row r="224" customHeight="1" spans="1:3">
      <c r="A224" s="63">
        <v>1010529</v>
      </c>
      <c r="B224" s="71" t="s">
        <v>216</v>
      </c>
      <c r="C224" s="6">
        <v>0</v>
      </c>
    </row>
    <row r="225" customHeight="1" spans="1:3">
      <c r="A225" s="63">
        <v>1010530</v>
      </c>
      <c r="B225" s="71" t="s">
        <v>217</v>
      </c>
      <c r="C225" s="6">
        <v>0</v>
      </c>
    </row>
    <row r="226" customHeight="1" spans="1:3">
      <c r="A226" s="63">
        <v>1010531</v>
      </c>
      <c r="B226" s="71" t="s">
        <v>218</v>
      </c>
      <c r="C226" s="6">
        <v>0</v>
      </c>
    </row>
    <row r="227" customHeight="1" spans="1:3">
      <c r="A227" s="63">
        <v>1010532</v>
      </c>
      <c r="B227" s="71" t="s">
        <v>219</v>
      </c>
      <c r="C227" s="6">
        <f>SUM(C228:C238)</f>
        <v>0</v>
      </c>
    </row>
    <row r="228" customHeight="1" spans="1:3">
      <c r="A228" s="63">
        <v>101053201</v>
      </c>
      <c r="B228" s="67" t="s">
        <v>220</v>
      </c>
      <c r="C228" s="6">
        <v>0</v>
      </c>
    </row>
    <row r="229" customHeight="1" spans="1:3">
      <c r="A229" s="63">
        <v>101053202</v>
      </c>
      <c r="B229" s="67" t="s">
        <v>221</v>
      </c>
      <c r="C229" s="6">
        <v>0</v>
      </c>
    </row>
    <row r="230" customHeight="1" spans="1:3">
      <c r="A230" s="63">
        <v>101053203</v>
      </c>
      <c r="B230" s="67" t="s">
        <v>222</v>
      </c>
      <c r="C230" s="6">
        <v>0</v>
      </c>
    </row>
    <row r="231" customHeight="1" spans="1:3">
      <c r="A231" s="63">
        <v>101053205</v>
      </c>
      <c r="B231" s="67" t="s">
        <v>223</v>
      </c>
      <c r="C231" s="6">
        <v>0</v>
      </c>
    </row>
    <row r="232" customHeight="1" spans="1:3">
      <c r="A232" s="63">
        <v>101053206</v>
      </c>
      <c r="B232" s="67" t="s">
        <v>224</v>
      </c>
      <c r="C232" s="6">
        <v>0</v>
      </c>
    </row>
    <row r="233" customHeight="1" spans="1:3">
      <c r="A233" s="63">
        <v>101053215</v>
      </c>
      <c r="B233" s="67" t="s">
        <v>225</v>
      </c>
      <c r="C233" s="6">
        <v>0</v>
      </c>
    </row>
    <row r="234" customHeight="1" spans="1:3">
      <c r="A234" s="63">
        <v>101053216</v>
      </c>
      <c r="B234" s="67" t="s">
        <v>226</v>
      </c>
      <c r="C234" s="6">
        <v>0</v>
      </c>
    </row>
    <row r="235" customHeight="1" spans="1:3">
      <c r="A235" s="63">
        <v>101053218</v>
      </c>
      <c r="B235" s="67" t="s">
        <v>227</v>
      </c>
      <c r="C235" s="6">
        <v>0</v>
      </c>
    </row>
    <row r="236" customHeight="1" spans="1:3">
      <c r="A236" s="63">
        <v>101053219</v>
      </c>
      <c r="B236" s="67" t="s">
        <v>228</v>
      </c>
      <c r="C236" s="6">
        <v>0</v>
      </c>
    </row>
    <row r="237" customHeight="1" spans="1:3">
      <c r="A237" s="63">
        <v>101053220</v>
      </c>
      <c r="B237" s="67" t="s">
        <v>229</v>
      </c>
      <c r="C237" s="6">
        <v>0</v>
      </c>
    </row>
    <row r="238" customHeight="1" spans="1:3">
      <c r="A238" s="63">
        <v>101053299</v>
      </c>
      <c r="B238" s="67" t="s">
        <v>230</v>
      </c>
      <c r="C238" s="6">
        <v>0</v>
      </c>
    </row>
    <row r="239" customHeight="1" spans="1:3">
      <c r="A239" s="63">
        <v>1010533</v>
      </c>
      <c r="B239" s="71" t="s">
        <v>231</v>
      </c>
      <c r="C239" s="6">
        <v>0</v>
      </c>
    </row>
    <row r="240" ht="17.25" customHeight="1" spans="1:3">
      <c r="A240" s="63">
        <v>1010534</v>
      </c>
      <c r="B240" s="71" t="s">
        <v>232</v>
      </c>
      <c r="C240" s="6">
        <v>0</v>
      </c>
    </row>
    <row r="241" customHeight="1" spans="1:3">
      <c r="A241" s="63">
        <v>1010535</v>
      </c>
      <c r="B241" s="71" t="s">
        <v>233</v>
      </c>
      <c r="C241" s="6">
        <f>SUM(C242:C245)</f>
        <v>0</v>
      </c>
    </row>
    <row r="242" customHeight="1" spans="1:3">
      <c r="A242" s="63">
        <v>101053501</v>
      </c>
      <c r="B242" s="67" t="s">
        <v>234</v>
      </c>
      <c r="C242" s="6">
        <v>0</v>
      </c>
    </row>
    <row r="243" customHeight="1" spans="1:3">
      <c r="A243" s="63">
        <v>101053502</v>
      </c>
      <c r="B243" s="67" t="s">
        <v>235</v>
      </c>
      <c r="C243" s="6">
        <v>0</v>
      </c>
    </row>
    <row r="244" customHeight="1" spans="1:3">
      <c r="A244" s="63">
        <v>101053503</v>
      </c>
      <c r="B244" s="67" t="s">
        <v>236</v>
      </c>
      <c r="C244" s="6">
        <v>0</v>
      </c>
    </row>
    <row r="245" customHeight="1" spans="1:3">
      <c r="A245" s="63">
        <v>101053599</v>
      </c>
      <c r="B245" s="67" t="s">
        <v>237</v>
      </c>
      <c r="C245" s="6">
        <v>0</v>
      </c>
    </row>
    <row r="246" customHeight="1" spans="1:3">
      <c r="A246" s="63">
        <v>1010536</v>
      </c>
      <c r="B246" s="71" t="s">
        <v>238</v>
      </c>
      <c r="C246" s="6">
        <f>SUM(C247:C250)</f>
        <v>0</v>
      </c>
    </row>
    <row r="247" customHeight="1" spans="1:3">
      <c r="A247" s="63">
        <v>101053601</v>
      </c>
      <c r="B247" s="67" t="s">
        <v>239</v>
      </c>
      <c r="C247" s="6">
        <v>0</v>
      </c>
    </row>
    <row r="248" customHeight="1" spans="1:3">
      <c r="A248" s="63">
        <v>101053602</v>
      </c>
      <c r="B248" s="67" t="s">
        <v>240</v>
      </c>
      <c r="C248" s="6">
        <v>0</v>
      </c>
    </row>
    <row r="249" customHeight="1" spans="1:3">
      <c r="A249" s="63">
        <v>101053603</v>
      </c>
      <c r="B249" s="67" t="s">
        <v>241</v>
      </c>
      <c r="C249" s="6">
        <v>0</v>
      </c>
    </row>
    <row r="250" customHeight="1" spans="1:3">
      <c r="A250" s="63">
        <v>101053699</v>
      </c>
      <c r="B250" s="67" t="s">
        <v>242</v>
      </c>
      <c r="C250" s="6">
        <v>0</v>
      </c>
    </row>
    <row r="251" customHeight="1" spans="1:3">
      <c r="A251" s="63">
        <v>1010599</v>
      </c>
      <c r="B251" s="71" t="s">
        <v>243</v>
      </c>
      <c r="C251" s="6">
        <v>0</v>
      </c>
    </row>
    <row r="252" customHeight="1" spans="1:3">
      <c r="A252" s="63">
        <v>10106</v>
      </c>
      <c r="B252" s="71" t="s">
        <v>244</v>
      </c>
      <c r="C252" s="6">
        <f>SUM(C253,C257:C259)</f>
        <v>689</v>
      </c>
    </row>
    <row r="253" customHeight="1" spans="1:3">
      <c r="A253" s="63">
        <v>1010601</v>
      </c>
      <c r="B253" s="71" t="s">
        <v>245</v>
      </c>
      <c r="C253" s="6">
        <f>SUM(C254:C256)</f>
        <v>799</v>
      </c>
    </row>
    <row r="254" customHeight="1" spans="1:3">
      <c r="A254" s="63">
        <v>101060101</v>
      </c>
      <c r="B254" s="67" t="s">
        <v>246</v>
      </c>
      <c r="C254" s="6">
        <v>0</v>
      </c>
    </row>
    <row r="255" customHeight="1" spans="1:3">
      <c r="A255" s="63">
        <v>101060102</v>
      </c>
      <c r="B255" s="67" t="s">
        <v>247</v>
      </c>
      <c r="C255" s="6">
        <v>0</v>
      </c>
    </row>
    <row r="256" customHeight="1" spans="1:3">
      <c r="A256" s="63">
        <v>101060109</v>
      </c>
      <c r="B256" s="67" t="s">
        <v>248</v>
      </c>
      <c r="C256" s="6">
        <v>799</v>
      </c>
    </row>
    <row r="257" customHeight="1" spans="1:3">
      <c r="A257" s="63">
        <v>1010602</v>
      </c>
      <c r="B257" s="71" t="s">
        <v>249</v>
      </c>
      <c r="C257" s="6">
        <v>-97</v>
      </c>
    </row>
    <row r="258" customHeight="1" spans="1:3">
      <c r="A258" s="63">
        <v>1010603</v>
      </c>
      <c r="B258" s="71" t="s">
        <v>250</v>
      </c>
      <c r="C258" s="6">
        <v>-15</v>
      </c>
    </row>
    <row r="259" customHeight="1" spans="1:3">
      <c r="A259" s="63">
        <v>1010620</v>
      </c>
      <c r="B259" s="71" t="s">
        <v>251</v>
      </c>
      <c r="C259" s="6">
        <v>2</v>
      </c>
    </row>
    <row r="260" customHeight="1" spans="1:3">
      <c r="A260" s="63">
        <v>10107</v>
      </c>
      <c r="B260" s="71" t="s">
        <v>252</v>
      </c>
      <c r="C260" s="6">
        <f>SUM(C261:C264)</f>
        <v>82</v>
      </c>
    </row>
    <row r="261" customHeight="1" spans="1:3">
      <c r="A261" s="63">
        <v>1010701</v>
      </c>
      <c r="B261" s="71" t="s">
        <v>253</v>
      </c>
      <c r="C261" s="6">
        <v>0</v>
      </c>
    </row>
    <row r="262" customHeight="1" spans="1:3">
      <c r="A262" s="63">
        <v>1010702</v>
      </c>
      <c r="B262" s="71" t="s">
        <v>254</v>
      </c>
      <c r="C262" s="6">
        <v>0</v>
      </c>
    </row>
    <row r="263" customHeight="1" spans="1:3">
      <c r="A263" s="63">
        <v>1010719</v>
      </c>
      <c r="B263" s="71" t="s">
        <v>255</v>
      </c>
      <c r="C263" s="6">
        <v>82</v>
      </c>
    </row>
    <row r="264" customHeight="1" spans="1:3">
      <c r="A264" s="63">
        <v>1010720</v>
      </c>
      <c r="B264" s="71" t="s">
        <v>256</v>
      </c>
      <c r="C264" s="6">
        <v>0</v>
      </c>
    </row>
    <row r="265" customHeight="1" spans="1:3">
      <c r="A265" s="63">
        <v>10109</v>
      </c>
      <c r="B265" s="71" t="s">
        <v>257</v>
      </c>
      <c r="C265" s="6">
        <f>SUM(C266,C269:C278)</f>
        <v>2512</v>
      </c>
    </row>
    <row r="266" customHeight="1" spans="1:3">
      <c r="A266" s="63">
        <v>1010901</v>
      </c>
      <c r="B266" s="71" t="s">
        <v>258</v>
      </c>
      <c r="C266" s="6">
        <f>SUM(C267:C268)</f>
        <v>80</v>
      </c>
    </row>
    <row r="267" customHeight="1" spans="1:3">
      <c r="A267" s="63">
        <v>101090101</v>
      </c>
      <c r="B267" s="67" t="s">
        <v>259</v>
      </c>
      <c r="C267" s="6">
        <v>0</v>
      </c>
    </row>
    <row r="268" customHeight="1" spans="1:3">
      <c r="A268" s="63">
        <v>101090109</v>
      </c>
      <c r="B268" s="67" t="s">
        <v>260</v>
      </c>
      <c r="C268" s="6">
        <v>80</v>
      </c>
    </row>
    <row r="269" customHeight="1" spans="1:3">
      <c r="A269" s="63">
        <v>1010902</v>
      </c>
      <c r="B269" s="71" t="s">
        <v>261</v>
      </c>
      <c r="C269" s="6">
        <v>13</v>
      </c>
    </row>
    <row r="270" customHeight="1" spans="1:3">
      <c r="A270" s="63">
        <v>1010903</v>
      </c>
      <c r="B270" s="71" t="s">
        <v>262</v>
      </c>
      <c r="C270" s="6">
        <v>1695</v>
      </c>
    </row>
    <row r="271" customHeight="1" spans="1:3">
      <c r="A271" s="63">
        <v>1010904</v>
      </c>
      <c r="B271" s="71" t="s">
        <v>263</v>
      </c>
      <c r="C271" s="6">
        <v>0</v>
      </c>
    </row>
    <row r="272" customHeight="1" spans="1:3">
      <c r="A272" s="63">
        <v>1010905</v>
      </c>
      <c r="B272" s="71" t="s">
        <v>264</v>
      </c>
      <c r="C272" s="6">
        <v>43</v>
      </c>
    </row>
    <row r="273" customHeight="1" spans="1:3">
      <c r="A273" s="63">
        <v>1010906</v>
      </c>
      <c r="B273" s="71" t="s">
        <v>265</v>
      </c>
      <c r="C273" s="6">
        <v>618</v>
      </c>
    </row>
    <row r="274" customHeight="1" spans="1:3">
      <c r="A274" s="63">
        <v>1010918</v>
      </c>
      <c r="B274" s="71" t="s">
        <v>266</v>
      </c>
      <c r="C274" s="6">
        <v>0</v>
      </c>
    </row>
    <row r="275" customHeight="1" spans="1:3">
      <c r="A275" s="63">
        <v>1010919</v>
      </c>
      <c r="B275" s="71" t="s">
        <v>267</v>
      </c>
      <c r="C275" s="6">
        <v>54</v>
      </c>
    </row>
    <row r="276" customHeight="1" spans="1:3">
      <c r="A276" s="63">
        <v>1010920</v>
      </c>
      <c r="B276" s="71" t="s">
        <v>268</v>
      </c>
      <c r="C276" s="6">
        <v>9</v>
      </c>
    </row>
    <row r="277" customHeight="1" spans="1:3">
      <c r="A277" s="63">
        <v>1010921</v>
      </c>
      <c r="B277" s="71" t="s">
        <v>269</v>
      </c>
      <c r="C277" s="6">
        <v>0</v>
      </c>
    </row>
    <row r="278" customHeight="1" spans="1:3">
      <c r="A278" s="63">
        <v>1010922</v>
      </c>
      <c r="B278" s="71" t="s">
        <v>270</v>
      </c>
      <c r="C278" s="6">
        <v>0</v>
      </c>
    </row>
    <row r="279" customHeight="1" spans="1:3">
      <c r="A279" s="63">
        <v>10110</v>
      </c>
      <c r="B279" s="71" t="s">
        <v>271</v>
      </c>
      <c r="C279" s="6">
        <f>SUM(C280:C287)</f>
        <v>2490</v>
      </c>
    </row>
    <row r="280" customHeight="1" spans="1:3">
      <c r="A280" s="63">
        <v>1011001</v>
      </c>
      <c r="B280" s="71" t="s">
        <v>272</v>
      </c>
      <c r="C280" s="6">
        <v>33</v>
      </c>
    </row>
    <row r="281" customHeight="1" spans="1:3">
      <c r="A281" s="63">
        <v>1011002</v>
      </c>
      <c r="B281" s="71" t="s">
        <v>273</v>
      </c>
      <c r="C281" s="6">
        <v>15</v>
      </c>
    </row>
    <row r="282" customHeight="1" spans="1:3">
      <c r="A282" s="63">
        <v>1011003</v>
      </c>
      <c r="B282" s="71" t="s">
        <v>274</v>
      </c>
      <c r="C282" s="6">
        <v>1763</v>
      </c>
    </row>
    <row r="283" customHeight="1" spans="1:3">
      <c r="A283" s="63">
        <v>1011004</v>
      </c>
      <c r="B283" s="71" t="s">
        <v>275</v>
      </c>
      <c r="C283" s="6">
        <v>0</v>
      </c>
    </row>
    <row r="284" customHeight="1" spans="1:3">
      <c r="A284" s="63">
        <v>1011005</v>
      </c>
      <c r="B284" s="71" t="s">
        <v>276</v>
      </c>
      <c r="C284" s="6">
        <v>28</v>
      </c>
    </row>
    <row r="285" customHeight="1" spans="1:3">
      <c r="A285" s="63">
        <v>1011006</v>
      </c>
      <c r="B285" s="71" t="s">
        <v>277</v>
      </c>
      <c r="C285" s="6">
        <v>363</v>
      </c>
    </row>
    <row r="286" customHeight="1" spans="1:3">
      <c r="A286" s="63">
        <v>1011019</v>
      </c>
      <c r="B286" s="71" t="s">
        <v>278</v>
      </c>
      <c r="C286" s="6">
        <v>82</v>
      </c>
    </row>
    <row r="287" customHeight="1" spans="1:3">
      <c r="A287" s="63">
        <v>1011020</v>
      </c>
      <c r="B287" s="71" t="s">
        <v>279</v>
      </c>
      <c r="C287" s="6">
        <v>206</v>
      </c>
    </row>
    <row r="288" customHeight="1" spans="1:3">
      <c r="A288" s="63">
        <v>10111</v>
      </c>
      <c r="B288" s="71" t="s">
        <v>280</v>
      </c>
      <c r="C288" s="6">
        <f>SUM(C289,C292:C293)</f>
        <v>638</v>
      </c>
    </row>
    <row r="289" customHeight="1" spans="1:3">
      <c r="A289" s="63">
        <v>1011101</v>
      </c>
      <c r="B289" s="71" t="s">
        <v>281</v>
      </c>
      <c r="C289" s="6">
        <f>SUM(C290:C291)</f>
        <v>0</v>
      </c>
    </row>
    <row r="290" customHeight="1" spans="1:3">
      <c r="A290" s="63">
        <v>101110101</v>
      </c>
      <c r="B290" s="67" t="s">
        <v>282</v>
      </c>
      <c r="C290" s="6">
        <v>0</v>
      </c>
    </row>
    <row r="291" customHeight="1" spans="1:3">
      <c r="A291" s="63">
        <v>101110109</v>
      </c>
      <c r="B291" s="67" t="s">
        <v>283</v>
      </c>
      <c r="C291" s="6">
        <v>0</v>
      </c>
    </row>
    <row r="292" customHeight="1" spans="1:3">
      <c r="A292" s="63">
        <v>1011119</v>
      </c>
      <c r="B292" s="71" t="s">
        <v>284</v>
      </c>
      <c r="C292" s="6">
        <v>631</v>
      </c>
    </row>
    <row r="293" customHeight="1" spans="1:3">
      <c r="A293" s="63">
        <v>1011120</v>
      </c>
      <c r="B293" s="71" t="s">
        <v>285</v>
      </c>
      <c r="C293" s="6">
        <v>7</v>
      </c>
    </row>
    <row r="294" customHeight="1" spans="1:3">
      <c r="A294" s="63">
        <v>10112</v>
      </c>
      <c r="B294" s="71" t="s">
        <v>286</v>
      </c>
      <c r="C294" s="6">
        <f>SUM(C295:C302)</f>
        <v>1584</v>
      </c>
    </row>
    <row r="295" customHeight="1" spans="1:3">
      <c r="A295" s="63">
        <v>1011201</v>
      </c>
      <c r="B295" s="71" t="s">
        <v>287</v>
      </c>
      <c r="C295" s="6">
        <v>7</v>
      </c>
    </row>
    <row r="296" customHeight="1" spans="1:3">
      <c r="A296" s="63">
        <v>1011202</v>
      </c>
      <c r="B296" s="71" t="s">
        <v>288</v>
      </c>
      <c r="C296" s="6">
        <v>2</v>
      </c>
    </row>
    <row r="297" customHeight="1" spans="1:3">
      <c r="A297" s="63">
        <v>1011203</v>
      </c>
      <c r="B297" s="71" t="s">
        <v>289</v>
      </c>
      <c r="C297" s="6">
        <v>1223</v>
      </c>
    </row>
    <row r="298" customHeight="1" spans="1:3">
      <c r="A298" s="63">
        <v>1011204</v>
      </c>
      <c r="B298" s="71" t="s">
        <v>290</v>
      </c>
      <c r="C298" s="6">
        <v>0</v>
      </c>
    </row>
    <row r="299" customHeight="1" spans="1:3">
      <c r="A299" s="63">
        <v>1011205</v>
      </c>
      <c r="B299" s="71" t="s">
        <v>291</v>
      </c>
      <c r="C299" s="6">
        <v>288</v>
      </c>
    </row>
    <row r="300" customHeight="1" spans="1:3">
      <c r="A300" s="63">
        <v>1011206</v>
      </c>
      <c r="B300" s="71" t="s">
        <v>292</v>
      </c>
      <c r="C300" s="6">
        <v>21</v>
      </c>
    </row>
    <row r="301" customHeight="1" spans="1:3">
      <c r="A301" s="63">
        <v>1011219</v>
      </c>
      <c r="B301" s="71" t="s">
        <v>293</v>
      </c>
      <c r="C301" s="6">
        <v>6</v>
      </c>
    </row>
    <row r="302" customHeight="1" spans="1:3">
      <c r="A302" s="63">
        <v>1011220</v>
      </c>
      <c r="B302" s="71" t="s">
        <v>294</v>
      </c>
      <c r="C302" s="6">
        <v>37</v>
      </c>
    </row>
    <row r="303" customHeight="1" spans="1:3">
      <c r="A303" s="63">
        <v>10113</v>
      </c>
      <c r="B303" s="71" t="s">
        <v>295</v>
      </c>
      <c r="C303" s="6">
        <f>SUM(C304:C311)</f>
        <v>6135</v>
      </c>
    </row>
    <row r="304" customHeight="1" spans="1:3">
      <c r="A304" s="63">
        <v>1011301</v>
      </c>
      <c r="B304" s="71" t="s">
        <v>296</v>
      </c>
      <c r="C304" s="6">
        <v>0</v>
      </c>
    </row>
    <row r="305" customHeight="1" spans="1:3">
      <c r="A305" s="63">
        <v>1011302</v>
      </c>
      <c r="B305" s="71" t="s">
        <v>297</v>
      </c>
      <c r="C305" s="6">
        <v>0</v>
      </c>
    </row>
    <row r="306" customHeight="1" spans="1:3">
      <c r="A306" s="63">
        <v>1011303</v>
      </c>
      <c r="B306" s="71" t="s">
        <v>298</v>
      </c>
      <c r="C306" s="6">
        <v>4971</v>
      </c>
    </row>
    <row r="307" customHeight="1" spans="1:3">
      <c r="A307" s="63">
        <v>1011304</v>
      </c>
      <c r="B307" s="71" t="s">
        <v>299</v>
      </c>
      <c r="C307" s="6">
        <v>0</v>
      </c>
    </row>
    <row r="308" customHeight="1" spans="1:3">
      <c r="A308" s="63">
        <v>1011305</v>
      </c>
      <c r="B308" s="71" t="s">
        <v>300</v>
      </c>
      <c r="C308" s="6">
        <v>1</v>
      </c>
    </row>
    <row r="309" customHeight="1" spans="1:3">
      <c r="A309" s="63">
        <v>1011306</v>
      </c>
      <c r="B309" s="71" t="s">
        <v>301</v>
      </c>
      <c r="C309" s="6">
        <v>1113</v>
      </c>
    </row>
    <row r="310" customHeight="1" spans="1:3">
      <c r="A310" s="63">
        <v>1011319</v>
      </c>
      <c r="B310" s="71" t="s">
        <v>302</v>
      </c>
      <c r="C310" s="6">
        <v>2</v>
      </c>
    </row>
    <row r="311" customHeight="1" spans="1:3">
      <c r="A311" s="63">
        <v>1011320</v>
      </c>
      <c r="B311" s="71" t="s">
        <v>303</v>
      </c>
      <c r="C311" s="6">
        <v>48</v>
      </c>
    </row>
    <row r="312" customHeight="1" spans="1:3">
      <c r="A312" s="63">
        <v>10114</v>
      </c>
      <c r="B312" s="71" t="s">
        <v>304</v>
      </c>
      <c r="C312" s="6">
        <f>SUM(C313:C314)</f>
        <v>716</v>
      </c>
    </row>
    <row r="313" customHeight="1" spans="1:3">
      <c r="A313" s="63">
        <v>1011401</v>
      </c>
      <c r="B313" s="71" t="s">
        <v>305</v>
      </c>
      <c r="C313" s="6">
        <v>716</v>
      </c>
    </row>
    <row r="314" customHeight="1" spans="1:3">
      <c r="A314" s="63">
        <v>1011420</v>
      </c>
      <c r="B314" s="71" t="s">
        <v>306</v>
      </c>
      <c r="C314" s="6">
        <v>0</v>
      </c>
    </row>
    <row r="315" customHeight="1" spans="1:3">
      <c r="A315" s="63">
        <v>10115</v>
      </c>
      <c r="B315" s="71" t="s">
        <v>307</v>
      </c>
      <c r="C315" s="6">
        <f>SUM(C316:C317)</f>
        <v>0</v>
      </c>
    </row>
    <row r="316" customHeight="1" spans="1:3">
      <c r="A316" s="63">
        <v>1011501</v>
      </c>
      <c r="B316" s="71" t="s">
        <v>308</v>
      </c>
      <c r="C316" s="6">
        <v>0</v>
      </c>
    </row>
    <row r="317" customHeight="1" spans="1:3">
      <c r="A317" s="63">
        <v>1011520</v>
      </c>
      <c r="B317" s="71" t="s">
        <v>309</v>
      </c>
      <c r="C317" s="6">
        <v>0</v>
      </c>
    </row>
    <row r="318" customHeight="1" spans="1:3">
      <c r="A318" s="63">
        <v>10116</v>
      </c>
      <c r="B318" s="71" t="s">
        <v>310</v>
      </c>
      <c r="C318" s="6">
        <f>SUM(C319:C320)</f>
        <v>0</v>
      </c>
    </row>
    <row r="319" customHeight="1" spans="1:3">
      <c r="A319" s="63">
        <v>1011601</v>
      </c>
      <c r="B319" s="71" t="s">
        <v>311</v>
      </c>
      <c r="C319" s="6">
        <v>0</v>
      </c>
    </row>
    <row r="320" customHeight="1" spans="1:3">
      <c r="A320" s="63">
        <v>1011620</v>
      </c>
      <c r="B320" s="71" t="s">
        <v>312</v>
      </c>
      <c r="C320" s="6">
        <v>0</v>
      </c>
    </row>
    <row r="321" customHeight="1" spans="1:3">
      <c r="A321" s="63">
        <v>10117</v>
      </c>
      <c r="B321" s="71" t="s">
        <v>313</v>
      </c>
      <c r="C321" s="6">
        <f>SUM(C322,C326,C331:C332)</f>
        <v>0</v>
      </c>
    </row>
    <row r="322" customHeight="1" spans="1:3">
      <c r="A322" s="63">
        <v>1011701</v>
      </c>
      <c r="B322" s="71" t="s">
        <v>314</v>
      </c>
      <c r="C322" s="6">
        <f>SUM(C323:C325)</f>
        <v>0</v>
      </c>
    </row>
    <row r="323" customHeight="1" spans="1:3">
      <c r="A323" s="63">
        <v>101170101</v>
      </c>
      <c r="B323" s="67" t="s">
        <v>315</v>
      </c>
      <c r="C323" s="6">
        <v>0</v>
      </c>
    </row>
    <row r="324" customHeight="1" spans="1:3">
      <c r="A324" s="63">
        <v>101170102</v>
      </c>
      <c r="B324" s="67" t="s">
        <v>316</v>
      </c>
      <c r="C324" s="6">
        <v>0</v>
      </c>
    </row>
    <row r="325" customHeight="1" spans="1:3">
      <c r="A325" s="63">
        <v>101170103</v>
      </c>
      <c r="B325" s="67" t="s">
        <v>317</v>
      </c>
      <c r="C325" s="6">
        <v>0</v>
      </c>
    </row>
    <row r="326" customHeight="1" spans="1:3">
      <c r="A326" s="63">
        <v>1011703</v>
      </c>
      <c r="B326" s="71" t="s">
        <v>318</v>
      </c>
      <c r="C326" s="6">
        <f>SUM(C327:C330)</f>
        <v>0</v>
      </c>
    </row>
    <row r="327" customHeight="1" spans="1:3">
      <c r="A327" s="63">
        <v>101170301</v>
      </c>
      <c r="B327" s="67" t="s">
        <v>319</v>
      </c>
      <c r="C327" s="6">
        <v>0</v>
      </c>
    </row>
    <row r="328" customHeight="1" spans="1:3">
      <c r="A328" s="63">
        <v>101170302</v>
      </c>
      <c r="B328" s="67" t="s">
        <v>320</v>
      </c>
      <c r="C328" s="6">
        <v>0</v>
      </c>
    </row>
    <row r="329" customHeight="1" spans="1:3">
      <c r="A329" s="63">
        <v>101170303</v>
      </c>
      <c r="B329" s="67" t="s">
        <v>321</v>
      </c>
      <c r="C329" s="6">
        <v>0</v>
      </c>
    </row>
    <row r="330" customHeight="1" spans="1:3">
      <c r="A330" s="63">
        <v>101170304</v>
      </c>
      <c r="B330" s="67" t="s">
        <v>322</v>
      </c>
      <c r="C330" s="6">
        <v>0</v>
      </c>
    </row>
    <row r="331" customHeight="1" spans="1:3">
      <c r="A331" s="63">
        <v>1011720</v>
      </c>
      <c r="B331" s="71" t="s">
        <v>323</v>
      </c>
      <c r="C331" s="6">
        <v>0</v>
      </c>
    </row>
    <row r="332" customHeight="1" spans="1:3">
      <c r="A332" s="63">
        <v>1011721</v>
      </c>
      <c r="B332" s="71" t="s">
        <v>324</v>
      </c>
      <c r="C332" s="6">
        <v>0</v>
      </c>
    </row>
    <row r="333" customHeight="1" spans="1:3">
      <c r="A333" s="63">
        <v>10118</v>
      </c>
      <c r="B333" s="71" t="s">
        <v>325</v>
      </c>
      <c r="C333" s="6">
        <f>SUM(C334:C336)</f>
        <v>754</v>
      </c>
    </row>
    <row r="334" customHeight="1" spans="1:3">
      <c r="A334" s="63">
        <v>1011801</v>
      </c>
      <c r="B334" s="71" t="s">
        <v>326</v>
      </c>
      <c r="C334" s="6">
        <v>754</v>
      </c>
    </row>
    <row r="335" customHeight="1" spans="1:3">
      <c r="A335" s="63">
        <v>1011802</v>
      </c>
      <c r="B335" s="71" t="s">
        <v>327</v>
      </c>
      <c r="C335" s="6">
        <v>0</v>
      </c>
    </row>
    <row r="336" customHeight="1" spans="1:3">
      <c r="A336" s="63">
        <v>1011820</v>
      </c>
      <c r="B336" s="71" t="s">
        <v>328</v>
      </c>
      <c r="C336" s="6">
        <v>0</v>
      </c>
    </row>
    <row r="337" customHeight="1" spans="1:3">
      <c r="A337" s="63">
        <v>10119</v>
      </c>
      <c r="B337" s="71" t="s">
        <v>329</v>
      </c>
      <c r="C337" s="6">
        <f>SUM(C338:C339)</f>
        <v>0</v>
      </c>
    </row>
    <row r="338" customHeight="1" spans="1:3">
      <c r="A338" s="63">
        <v>1011901</v>
      </c>
      <c r="B338" s="71" t="s">
        <v>330</v>
      </c>
      <c r="C338" s="6">
        <v>0</v>
      </c>
    </row>
    <row r="339" customHeight="1" spans="1:3">
      <c r="A339" s="63">
        <v>1011920</v>
      </c>
      <c r="B339" s="71" t="s">
        <v>331</v>
      </c>
      <c r="C339" s="6">
        <v>0</v>
      </c>
    </row>
    <row r="340" customHeight="1" spans="1:3">
      <c r="A340" s="63">
        <v>10120</v>
      </c>
      <c r="B340" s="71" t="s">
        <v>332</v>
      </c>
      <c r="C340" s="6">
        <f>SUM(C341:C342)</f>
        <v>0</v>
      </c>
    </row>
    <row r="341" customHeight="1" spans="1:3">
      <c r="A341" s="63">
        <v>1012001</v>
      </c>
      <c r="B341" s="71" t="s">
        <v>333</v>
      </c>
      <c r="C341" s="6">
        <v>0</v>
      </c>
    </row>
    <row r="342" customHeight="1" spans="1:3">
      <c r="A342" s="63">
        <v>1012020</v>
      </c>
      <c r="B342" s="71" t="s">
        <v>334</v>
      </c>
      <c r="C342" s="6">
        <v>0</v>
      </c>
    </row>
    <row r="343" customHeight="1" spans="1:3">
      <c r="A343" s="63">
        <v>10121</v>
      </c>
      <c r="B343" s="71" t="s">
        <v>335</v>
      </c>
      <c r="C343" s="6">
        <f>C344+C345</f>
        <v>263</v>
      </c>
    </row>
    <row r="344" customHeight="1" spans="1:3">
      <c r="A344" s="63">
        <v>1012101</v>
      </c>
      <c r="B344" s="71" t="s">
        <v>336</v>
      </c>
      <c r="C344" s="6">
        <v>260</v>
      </c>
    </row>
    <row r="345" customHeight="1" spans="1:3">
      <c r="A345" s="63">
        <v>1012120</v>
      </c>
      <c r="B345" s="71" t="s">
        <v>337</v>
      </c>
      <c r="C345" s="6">
        <v>3</v>
      </c>
    </row>
    <row r="346" customHeight="1" spans="1:3">
      <c r="A346" s="63">
        <v>10199</v>
      </c>
      <c r="B346" s="71" t="s">
        <v>338</v>
      </c>
      <c r="C346" s="6">
        <f>SUM(C347:C348)</f>
        <v>42</v>
      </c>
    </row>
    <row r="347" customHeight="1" spans="1:3">
      <c r="A347" s="63">
        <v>1019901</v>
      </c>
      <c r="B347" s="71" t="s">
        <v>339</v>
      </c>
      <c r="C347" s="6">
        <v>42</v>
      </c>
    </row>
    <row r="348" customHeight="1" spans="1:3">
      <c r="A348" s="63">
        <v>1019920</v>
      </c>
      <c r="B348" s="71" t="s">
        <v>340</v>
      </c>
      <c r="C348" s="6">
        <v>0</v>
      </c>
    </row>
    <row r="349" customHeight="1" spans="1:3">
      <c r="A349" s="63">
        <v>103</v>
      </c>
      <c r="B349" s="71" t="s">
        <v>341</v>
      </c>
      <c r="C349" s="6">
        <f>SUM(C350,C375,C571,C604,C623,C676,C679,C685)</f>
        <v>8106</v>
      </c>
    </row>
    <row r="350" customHeight="1" spans="1:3">
      <c r="A350" s="63">
        <v>10302</v>
      </c>
      <c r="B350" s="71" t="s">
        <v>342</v>
      </c>
      <c r="C350" s="6">
        <f>SUM(C351,C358:C361,C364:C372)</f>
        <v>2114</v>
      </c>
    </row>
    <row r="351" customHeight="1" spans="1:3">
      <c r="A351" s="63">
        <v>1030203</v>
      </c>
      <c r="B351" s="71" t="s">
        <v>343</v>
      </c>
      <c r="C351" s="6">
        <f>SUM(C352:C357)</f>
        <v>1061</v>
      </c>
    </row>
    <row r="352" customHeight="1" spans="1:3">
      <c r="A352" s="63">
        <v>103020301</v>
      </c>
      <c r="B352" s="67" t="s">
        <v>344</v>
      </c>
      <c r="C352" s="6">
        <v>1061</v>
      </c>
    </row>
    <row r="353" customHeight="1" spans="1:3">
      <c r="A353" s="63">
        <v>103020302</v>
      </c>
      <c r="B353" s="67" t="s">
        <v>345</v>
      </c>
      <c r="C353" s="6">
        <v>0</v>
      </c>
    </row>
    <row r="354" customHeight="1" spans="1:3">
      <c r="A354" s="63">
        <v>103020303</v>
      </c>
      <c r="B354" s="67" t="s">
        <v>346</v>
      </c>
      <c r="C354" s="6">
        <v>0</v>
      </c>
    </row>
    <row r="355" customHeight="1" spans="1:3">
      <c r="A355" s="63">
        <v>103020304</v>
      </c>
      <c r="B355" s="67" t="s">
        <v>347</v>
      </c>
      <c r="C355" s="6">
        <v>0</v>
      </c>
    </row>
    <row r="356" customHeight="1" spans="1:3">
      <c r="A356" s="63">
        <v>103020305</v>
      </c>
      <c r="B356" s="67" t="s">
        <v>348</v>
      </c>
      <c r="C356" s="6">
        <v>0</v>
      </c>
    </row>
    <row r="357" customHeight="1" spans="1:3">
      <c r="A357" s="63">
        <v>103020399</v>
      </c>
      <c r="B357" s="67" t="s">
        <v>349</v>
      </c>
      <c r="C357" s="6">
        <v>0</v>
      </c>
    </row>
    <row r="358" customHeight="1" spans="1:3">
      <c r="A358" s="63">
        <v>1030205</v>
      </c>
      <c r="B358" s="71" t="s">
        <v>350</v>
      </c>
      <c r="C358" s="6">
        <v>0</v>
      </c>
    </row>
    <row r="359" customHeight="1" spans="1:3">
      <c r="A359" s="63">
        <v>1030210</v>
      </c>
      <c r="B359" s="71" t="s">
        <v>351</v>
      </c>
      <c r="C359" s="6">
        <v>0</v>
      </c>
    </row>
    <row r="360" customHeight="1" spans="1:3">
      <c r="A360" s="63">
        <v>1030212</v>
      </c>
      <c r="B360" s="71" t="s">
        <v>352</v>
      </c>
      <c r="C360" s="6">
        <v>0</v>
      </c>
    </row>
    <row r="361" customHeight="1" spans="1:3">
      <c r="A361" s="63">
        <v>1030216</v>
      </c>
      <c r="B361" s="71" t="s">
        <v>353</v>
      </c>
      <c r="C361" s="6">
        <f>SUM(C362:C363)</f>
        <v>710</v>
      </c>
    </row>
    <row r="362" customHeight="1" spans="1:3">
      <c r="A362" s="63">
        <v>103021601</v>
      </c>
      <c r="B362" s="67" t="s">
        <v>354</v>
      </c>
      <c r="C362" s="6">
        <v>710</v>
      </c>
    </row>
    <row r="363" customHeight="1" spans="1:3">
      <c r="A363" s="63">
        <v>103021699</v>
      </c>
      <c r="B363" s="67" t="s">
        <v>355</v>
      </c>
      <c r="C363" s="6">
        <v>0</v>
      </c>
    </row>
    <row r="364" customHeight="1" spans="1:3">
      <c r="A364" s="63">
        <v>1030217</v>
      </c>
      <c r="B364" s="71" t="s">
        <v>356</v>
      </c>
      <c r="C364" s="6">
        <v>0</v>
      </c>
    </row>
    <row r="365" customHeight="1" spans="1:3">
      <c r="A365" s="63">
        <v>1030218</v>
      </c>
      <c r="B365" s="71" t="s">
        <v>357</v>
      </c>
      <c r="C365" s="6">
        <v>314</v>
      </c>
    </row>
    <row r="366" customHeight="1" spans="1:3">
      <c r="A366" s="63">
        <v>1030219</v>
      </c>
      <c r="B366" s="71" t="s">
        <v>358</v>
      </c>
      <c r="C366" s="6">
        <v>0</v>
      </c>
    </row>
    <row r="367" customHeight="1" spans="1:3">
      <c r="A367" s="63">
        <v>1030220</v>
      </c>
      <c r="B367" s="71" t="s">
        <v>359</v>
      </c>
      <c r="C367" s="6">
        <v>0</v>
      </c>
    </row>
    <row r="368" customHeight="1" spans="1:3">
      <c r="A368" s="63">
        <v>1030222</v>
      </c>
      <c r="B368" s="71" t="s">
        <v>360</v>
      </c>
      <c r="C368" s="6">
        <v>29</v>
      </c>
    </row>
    <row r="369" customHeight="1" spans="1:3">
      <c r="A369" s="63">
        <v>1030223</v>
      </c>
      <c r="B369" s="71" t="s">
        <v>361</v>
      </c>
      <c r="C369" s="6">
        <v>0</v>
      </c>
    </row>
    <row r="370" customHeight="1" spans="1:3">
      <c r="A370" s="63">
        <v>1030224</v>
      </c>
      <c r="B370" s="71" t="s">
        <v>362</v>
      </c>
      <c r="C370" s="6">
        <v>0</v>
      </c>
    </row>
    <row r="371" customHeight="1" spans="1:3">
      <c r="A371" s="63">
        <v>1030225</v>
      </c>
      <c r="B371" s="71" t="s">
        <v>363</v>
      </c>
      <c r="C371" s="6">
        <v>0</v>
      </c>
    </row>
    <row r="372" customHeight="1" spans="1:3">
      <c r="A372" s="63">
        <v>1030299</v>
      </c>
      <c r="B372" s="71" t="s">
        <v>364</v>
      </c>
      <c r="C372" s="6">
        <f>C373+C374</f>
        <v>0</v>
      </c>
    </row>
    <row r="373" customHeight="1" spans="1:3">
      <c r="A373" s="63">
        <v>103029901</v>
      </c>
      <c r="B373" s="67" t="s">
        <v>365</v>
      </c>
      <c r="C373" s="6">
        <v>0</v>
      </c>
    </row>
    <row r="374" customHeight="1" spans="1:3">
      <c r="A374" s="63">
        <v>103029999</v>
      </c>
      <c r="B374" s="67" t="s">
        <v>366</v>
      </c>
      <c r="C374" s="6">
        <v>0</v>
      </c>
    </row>
    <row r="375" customHeight="1" spans="1:3">
      <c r="A375" s="63">
        <v>10304</v>
      </c>
      <c r="B375" s="71" t="s">
        <v>367</v>
      </c>
      <c r="C375" s="6">
        <f>C376+C393+C397+C400+C405+C407+C410+C412+C414+C417+C420+C422+C424+C435+C438+C440+C442+C444+C446+C449+C454+C457+C462+C466+C468+C471+C477+C483+C489+C493+C496+C503+C508+C515+C518+C522+C532+C536+C540+C544+C549+C554+C557+C559+C561+C563+C566+C569</f>
        <v>1563</v>
      </c>
    </row>
    <row r="376" customHeight="1" spans="1:3">
      <c r="A376" s="63">
        <v>1030401</v>
      </c>
      <c r="B376" s="71" t="s">
        <v>368</v>
      </c>
      <c r="C376" s="6">
        <f>SUM(C377:C392)</f>
        <v>0</v>
      </c>
    </row>
    <row r="377" customHeight="1" spans="1:3">
      <c r="A377" s="63">
        <v>103040101</v>
      </c>
      <c r="B377" s="67" t="s">
        <v>369</v>
      </c>
      <c r="C377" s="6">
        <v>0</v>
      </c>
    </row>
    <row r="378" customHeight="1" spans="1:3">
      <c r="A378" s="63">
        <v>103040102</v>
      </c>
      <c r="B378" s="67" t="s">
        <v>370</v>
      </c>
      <c r="C378" s="6">
        <v>0</v>
      </c>
    </row>
    <row r="379" customHeight="1" spans="1:3">
      <c r="A379" s="63">
        <v>103040103</v>
      </c>
      <c r="B379" s="67" t="s">
        <v>371</v>
      </c>
      <c r="C379" s="6">
        <v>0</v>
      </c>
    </row>
    <row r="380" customHeight="1" spans="1:3">
      <c r="A380" s="63">
        <v>103040104</v>
      </c>
      <c r="B380" s="67" t="s">
        <v>372</v>
      </c>
      <c r="C380" s="6">
        <v>0</v>
      </c>
    </row>
    <row r="381" customHeight="1" spans="1:3">
      <c r="A381" s="63">
        <v>103040109</v>
      </c>
      <c r="B381" s="67" t="s">
        <v>373</v>
      </c>
      <c r="C381" s="6">
        <v>0</v>
      </c>
    </row>
    <row r="382" customHeight="1" spans="1:3">
      <c r="A382" s="63">
        <v>103040110</v>
      </c>
      <c r="B382" s="67" t="s">
        <v>374</v>
      </c>
      <c r="C382" s="6">
        <v>0</v>
      </c>
    </row>
    <row r="383" customHeight="1" spans="1:3">
      <c r="A383" s="63">
        <v>103040111</v>
      </c>
      <c r="B383" s="67" t="s">
        <v>375</v>
      </c>
      <c r="C383" s="6">
        <v>0</v>
      </c>
    </row>
    <row r="384" customHeight="1" spans="1:3">
      <c r="A384" s="63">
        <v>103040112</v>
      </c>
      <c r="B384" s="67" t="s">
        <v>376</v>
      </c>
      <c r="C384" s="6">
        <v>0</v>
      </c>
    </row>
    <row r="385" customHeight="1" spans="1:3">
      <c r="A385" s="63">
        <v>103040113</v>
      </c>
      <c r="B385" s="67" t="s">
        <v>377</v>
      </c>
      <c r="C385" s="6">
        <v>0</v>
      </c>
    </row>
    <row r="386" customHeight="1" spans="1:3">
      <c r="A386" s="63">
        <v>103040116</v>
      </c>
      <c r="B386" s="67" t="s">
        <v>378</v>
      </c>
      <c r="C386" s="6">
        <v>0</v>
      </c>
    </row>
    <row r="387" customHeight="1" spans="1:3">
      <c r="A387" s="63">
        <v>103040117</v>
      </c>
      <c r="B387" s="67" t="s">
        <v>379</v>
      </c>
      <c r="C387" s="6">
        <v>0</v>
      </c>
    </row>
    <row r="388" customHeight="1" spans="1:3">
      <c r="A388" s="63">
        <v>103040120</v>
      </c>
      <c r="B388" s="67" t="s">
        <v>380</v>
      </c>
      <c r="C388" s="6">
        <v>0</v>
      </c>
    </row>
    <row r="389" customHeight="1" spans="1:3">
      <c r="A389" s="63">
        <v>103040121</v>
      </c>
      <c r="B389" s="67" t="s">
        <v>381</v>
      </c>
      <c r="C389" s="6">
        <v>0</v>
      </c>
    </row>
    <row r="390" customHeight="1" spans="1:3">
      <c r="A390" s="63">
        <v>103040122</v>
      </c>
      <c r="B390" s="67" t="s">
        <v>382</v>
      </c>
      <c r="C390" s="6">
        <v>0</v>
      </c>
    </row>
    <row r="391" customHeight="1" spans="1:3">
      <c r="A391" s="63">
        <v>103040123</v>
      </c>
      <c r="B391" s="67" t="s">
        <v>383</v>
      </c>
      <c r="C391" s="6">
        <v>0</v>
      </c>
    </row>
    <row r="392" customHeight="1" spans="1:3">
      <c r="A392" s="63">
        <v>103040150</v>
      </c>
      <c r="B392" s="67" t="s">
        <v>384</v>
      </c>
      <c r="C392" s="6">
        <v>0</v>
      </c>
    </row>
    <row r="393" customHeight="1" spans="1:3">
      <c r="A393" s="63">
        <v>1030402</v>
      </c>
      <c r="B393" s="71" t="s">
        <v>385</v>
      </c>
      <c r="C393" s="6">
        <f>SUM(C394:C396)</f>
        <v>0</v>
      </c>
    </row>
    <row r="394" customHeight="1" spans="1:3">
      <c r="A394" s="63">
        <v>103040201</v>
      </c>
      <c r="B394" s="67" t="s">
        <v>386</v>
      </c>
      <c r="C394" s="6">
        <v>0</v>
      </c>
    </row>
    <row r="395" customHeight="1" spans="1:3">
      <c r="A395" s="63">
        <v>103040202</v>
      </c>
      <c r="B395" s="67" t="s">
        <v>387</v>
      </c>
      <c r="C395" s="6">
        <v>0</v>
      </c>
    </row>
    <row r="396" customHeight="1" spans="1:3">
      <c r="A396" s="63">
        <v>103040250</v>
      </c>
      <c r="B396" s="67" t="s">
        <v>388</v>
      </c>
      <c r="C396" s="6">
        <v>0</v>
      </c>
    </row>
    <row r="397" customHeight="1" spans="1:3">
      <c r="A397" s="63">
        <v>1030403</v>
      </c>
      <c r="B397" s="71" t="s">
        <v>389</v>
      </c>
      <c r="C397" s="6">
        <f>SUM(C398:C399)</f>
        <v>0</v>
      </c>
    </row>
    <row r="398" customHeight="1" spans="1:3">
      <c r="A398" s="63">
        <v>103040305</v>
      </c>
      <c r="B398" s="67" t="s">
        <v>390</v>
      </c>
      <c r="C398" s="6">
        <v>0</v>
      </c>
    </row>
    <row r="399" customHeight="1" spans="1:3">
      <c r="A399" s="63">
        <v>103040350</v>
      </c>
      <c r="B399" s="67" t="s">
        <v>391</v>
      </c>
      <c r="C399" s="6">
        <v>0</v>
      </c>
    </row>
    <row r="400" customHeight="1" spans="1:3">
      <c r="A400" s="63">
        <v>1030404</v>
      </c>
      <c r="B400" s="71" t="s">
        <v>392</v>
      </c>
      <c r="C400" s="6">
        <f>SUM(C401:C404)</f>
        <v>0</v>
      </c>
    </row>
    <row r="401" customHeight="1" spans="1:3">
      <c r="A401" s="63">
        <v>103040402</v>
      </c>
      <c r="B401" s="67" t="s">
        <v>393</v>
      </c>
      <c r="C401" s="6">
        <v>0</v>
      </c>
    </row>
    <row r="402" customHeight="1" spans="1:3">
      <c r="A402" s="63">
        <v>103040403</v>
      </c>
      <c r="B402" s="67" t="s">
        <v>394</v>
      </c>
      <c r="C402" s="6">
        <v>0</v>
      </c>
    </row>
    <row r="403" customHeight="1" spans="1:3">
      <c r="A403" s="63">
        <v>103040404</v>
      </c>
      <c r="B403" s="67" t="s">
        <v>395</v>
      </c>
      <c r="C403" s="6">
        <v>0</v>
      </c>
    </row>
    <row r="404" customHeight="1" spans="1:3">
      <c r="A404" s="63">
        <v>103040450</v>
      </c>
      <c r="B404" s="67" t="s">
        <v>396</v>
      </c>
      <c r="C404" s="6">
        <v>0</v>
      </c>
    </row>
    <row r="405" customHeight="1" spans="1:3">
      <c r="A405" s="63">
        <v>1030406</v>
      </c>
      <c r="B405" s="71" t="s">
        <v>397</v>
      </c>
      <c r="C405" s="6">
        <f>C406</f>
        <v>0</v>
      </c>
    </row>
    <row r="406" customHeight="1" spans="1:3">
      <c r="A406" s="63">
        <v>103040650</v>
      </c>
      <c r="B406" s="67" t="s">
        <v>398</v>
      </c>
      <c r="C406" s="6">
        <v>0</v>
      </c>
    </row>
    <row r="407" customHeight="1" spans="1:3">
      <c r="A407" s="63">
        <v>1030407</v>
      </c>
      <c r="B407" s="71" t="s">
        <v>399</v>
      </c>
      <c r="C407" s="6">
        <f>SUM(C408:C409)</f>
        <v>0</v>
      </c>
    </row>
    <row r="408" customHeight="1" spans="1:3">
      <c r="A408" s="63">
        <v>103040702</v>
      </c>
      <c r="B408" s="67" t="s">
        <v>400</v>
      </c>
      <c r="C408" s="6">
        <v>0</v>
      </c>
    </row>
    <row r="409" customHeight="1" spans="1:3">
      <c r="A409" s="63">
        <v>103040750</v>
      </c>
      <c r="B409" s="67" t="s">
        <v>401</v>
      </c>
      <c r="C409" s="6">
        <v>0</v>
      </c>
    </row>
    <row r="410" customHeight="1" spans="1:3">
      <c r="A410" s="63">
        <v>1030408</v>
      </c>
      <c r="B410" s="71" t="s">
        <v>402</v>
      </c>
      <c r="C410" s="6">
        <f>C411</f>
        <v>0</v>
      </c>
    </row>
    <row r="411" customHeight="1" spans="1:3">
      <c r="A411" s="63">
        <v>103040850</v>
      </c>
      <c r="B411" s="67" t="s">
        <v>403</v>
      </c>
      <c r="C411" s="6">
        <v>0</v>
      </c>
    </row>
    <row r="412" customHeight="1" spans="1:3">
      <c r="A412" s="63">
        <v>1030409</v>
      </c>
      <c r="B412" s="71" t="s">
        <v>404</v>
      </c>
      <c r="C412" s="6">
        <f>C413</f>
        <v>0</v>
      </c>
    </row>
    <row r="413" customHeight="1" spans="1:3">
      <c r="A413" s="63">
        <v>103040950</v>
      </c>
      <c r="B413" s="67" t="s">
        <v>405</v>
      </c>
      <c r="C413" s="6">
        <v>0</v>
      </c>
    </row>
    <row r="414" customHeight="1" spans="1:3">
      <c r="A414" s="63">
        <v>1030410</v>
      </c>
      <c r="B414" s="71" t="s">
        <v>406</v>
      </c>
      <c r="C414" s="6">
        <f>SUM(C415:C416)</f>
        <v>0</v>
      </c>
    </row>
    <row r="415" customHeight="1" spans="1:3">
      <c r="A415" s="63">
        <v>103041001</v>
      </c>
      <c r="B415" s="67" t="s">
        <v>400</v>
      </c>
      <c r="C415" s="6">
        <v>0</v>
      </c>
    </row>
    <row r="416" customHeight="1" spans="1:3">
      <c r="A416" s="63">
        <v>103041050</v>
      </c>
      <c r="B416" s="67" t="s">
        <v>407</v>
      </c>
      <c r="C416" s="6">
        <v>0</v>
      </c>
    </row>
    <row r="417" customHeight="1" spans="1:3">
      <c r="A417" s="63">
        <v>1030413</v>
      </c>
      <c r="B417" s="71" t="s">
        <v>408</v>
      </c>
      <c r="C417" s="6">
        <f>SUM(C418:C419)</f>
        <v>0</v>
      </c>
    </row>
    <row r="418" customHeight="1" spans="1:3">
      <c r="A418" s="63">
        <v>103041303</v>
      </c>
      <c r="B418" s="67" t="s">
        <v>409</v>
      </c>
      <c r="C418" s="6">
        <v>0</v>
      </c>
    </row>
    <row r="419" customHeight="1" spans="1:3">
      <c r="A419" s="63">
        <v>103041350</v>
      </c>
      <c r="B419" s="72" t="s">
        <v>410</v>
      </c>
      <c r="C419" s="66">
        <v>0</v>
      </c>
    </row>
    <row r="420" customHeight="1" spans="1:3">
      <c r="A420" s="67">
        <v>1030414</v>
      </c>
      <c r="B420" s="71" t="s">
        <v>411</v>
      </c>
      <c r="C420" s="6">
        <f>C421</f>
        <v>0</v>
      </c>
    </row>
    <row r="421" customHeight="1" spans="1:3">
      <c r="A421" s="67">
        <v>103041450</v>
      </c>
      <c r="B421" s="67" t="s">
        <v>412</v>
      </c>
      <c r="C421" s="6">
        <v>0</v>
      </c>
    </row>
    <row r="422" customHeight="1" spans="1:3">
      <c r="A422" s="63">
        <v>1030415</v>
      </c>
      <c r="B422" s="73" t="s">
        <v>413</v>
      </c>
      <c r="C422" s="68">
        <f>C423</f>
        <v>0</v>
      </c>
    </row>
    <row r="423" customHeight="1" spans="1:3">
      <c r="A423" s="63">
        <v>103041550</v>
      </c>
      <c r="B423" s="67" t="s">
        <v>414</v>
      </c>
      <c r="C423" s="6">
        <v>0</v>
      </c>
    </row>
    <row r="424" customHeight="1" spans="1:3">
      <c r="A424" s="63">
        <v>1030416</v>
      </c>
      <c r="B424" s="71" t="s">
        <v>415</v>
      </c>
      <c r="C424" s="6">
        <f>SUM(C425:C434)</f>
        <v>0</v>
      </c>
    </row>
    <row r="425" customHeight="1" spans="1:3">
      <c r="A425" s="63">
        <v>103041601</v>
      </c>
      <c r="B425" s="67" t="s">
        <v>416</v>
      </c>
      <c r="C425" s="6">
        <v>0</v>
      </c>
    </row>
    <row r="426" customHeight="1" spans="1:3">
      <c r="A426" s="63">
        <v>103041602</v>
      </c>
      <c r="B426" s="67" t="s">
        <v>417</v>
      </c>
      <c r="C426" s="6">
        <v>0</v>
      </c>
    </row>
    <row r="427" customHeight="1" spans="1:3">
      <c r="A427" s="63">
        <v>103041603</v>
      </c>
      <c r="B427" s="67" t="s">
        <v>418</v>
      </c>
      <c r="C427" s="6">
        <v>0</v>
      </c>
    </row>
    <row r="428" customHeight="1" spans="1:3">
      <c r="A428" s="63">
        <v>103041604</v>
      </c>
      <c r="B428" s="67" t="s">
        <v>419</v>
      </c>
      <c r="C428" s="6">
        <v>0</v>
      </c>
    </row>
    <row r="429" customHeight="1" spans="1:3">
      <c r="A429" s="63">
        <v>103041605</v>
      </c>
      <c r="B429" s="67" t="s">
        <v>420</v>
      </c>
      <c r="C429" s="6">
        <v>0</v>
      </c>
    </row>
    <row r="430" customHeight="1" spans="1:3">
      <c r="A430" s="63">
        <v>103041607</v>
      </c>
      <c r="B430" s="67" t="s">
        <v>421</v>
      </c>
      <c r="C430" s="6">
        <v>0</v>
      </c>
    </row>
    <row r="431" customHeight="1" spans="1:3">
      <c r="A431" s="63">
        <v>103041608</v>
      </c>
      <c r="B431" s="67" t="s">
        <v>400</v>
      </c>
      <c r="C431" s="6">
        <v>0</v>
      </c>
    </row>
    <row r="432" customHeight="1" spans="1:3">
      <c r="A432" s="63">
        <v>103041616</v>
      </c>
      <c r="B432" s="67" t="s">
        <v>422</v>
      </c>
      <c r="C432" s="6">
        <v>0</v>
      </c>
    </row>
    <row r="433" customHeight="1" spans="1:3">
      <c r="A433" s="63">
        <v>103041617</v>
      </c>
      <c r="B433" s="67" t="s">
        <v>423</v>
      </c>
      <c r="C433" s="6">
        <v>0</v>
      </c>
    </row>
    <row r="434" customHeight="1" spans="1:3">
      <c r="A434" s="63">
        <v>103041650</v>
      </c>
      <c r="B434" s="67" t="s">
        <v>424</v>
      </c>
      <c r="C434" s="6">
        <v>0</v>
      </c>
    </row>
    <row r="435" customHeight="1" spans="1:3">
      <c r="A435" s="63">
        <v>1030417</v>
      </c>
      <c r="B435" s="71" t="s">
        <v>425</v>
      </c>
      <c r="C435" s="6">
        <f>SUM(C436:C437)</f>
        <v>0</v>
      </c>
    </row>
    <row r="436" customHeight="1" spans="1:3">
      <c r="A436" s="63">
        <v>103041704</v>
      </c>
      <c r="B436" s="67" t="s">
        <v>400</v>
      </c>
      <c r="C436" s="6">
        <v>0</v>
      </c>
    </row>
    <row r="437" customHeight="1" spans="1:3">
      <c r="A437" s="63">
        <v>103041750</v>
      </c>
      <c r="B437" s="67" t="s">
        <v>426</v>
      </c>
      <c r="C437" s="6">
        <v>0</v>
      </c>
    </row>
    <row r="438" customHeight="1" spans="1:3">
      <c r="A438" s="63">
        <v>1030418</v>
      </c>
      <c r="B438" s="71" t="s">
        <v>427</v>
      </c>
      <c r="C438" s="6">
        <f>C439</f>
        <v>0</v>
      </c>
    </row>
    <row r="439" customHeight="1" spans="1:3">
      <c r="A439" s="63">
        <v>103041850</v>
      </c>
      <c r="B439" s="67" t="s">
        <v>428</v>
      </c>
      <c r="C439" s="6">
        <v>0</v>
      </c>
    </row>
    <row r="440" customHeight="1" spans="1:3">
      <c r="A440" s="63">
        <v>1030419</v>
      </c>
      <c r="B440" s="71" t="s">
        <v>429</v>
      </c>
      <c r="C440" s="6">
        <f>C441</f>
        <v>0</v>
      </c>
    </row>
    <row r="441" customHeight="1" spans="1:3">
      <c r="A441" s="63">
        <v>103041950</v>
      </c>
      <c r="B441" s="67" t="s">
        <v>430</v>
      </c>
      <c r="C441" s="6">
        <v>0</v>
      </c>
    </row>
    <row r="442" customHeight="1" spans="1:3">
      <c r="A442" s="63">
        <v>1030420</v>
      </c>
      <c r="B442" s="71" t="s">
        <v>431</v>
      </c>
      <c r="C442" s="6">
        <f>C443</f>
        <v>0</v>
      </c>
    </row>
    <row r="443" customHeight="1" spans="1:3">
      <c r="A443" s="63">
        <v>103042050</v>
      </c>
      <c r="B443" s="67" t="s">
        <v>432</v>
      </c>
      <c r="C443" s="6">
        <v>0</v>
      </c>
    </row>
    <row r="444" customHeight="1" spans="1:3">
      <c r="A444" s="63">
        <v>1030422</v>
      </c>
      <c r="B444" s="71" t="s">
        <v>433</v>
      </c>
      <c r="C444" s="6">
        <f>C445</f>
        <v>0</v>
      </c>
    </row>
    <row r="445" customHeight="1" spans="1:3">
      <c r="A445" s="63">
        <v>103042250</v>
      </c>
      <c r="B445" s="67" t="s">
        <v>434</v>
      </c>
      <c r="C445" s="6">
        <v>0</v>
      </c>
    </row>
    <row r="446" customHeight="1" spans="1:3">
      <c r="A446" s="63">
        <v>1030424</v>
      </c>
      <c r="B446" s="71" t="s">
        <v>435</v>
      </c>
      <c r="C446" s="6">
        <f>SUM(C447:C448)</f>
        <v>0</v>
      </c>
    </row>
    <row r="447" customHeight="1" spans="1:3">
      <c r="A447" s="63">
        <v>103042401</v>
      </c>
      <c r="B447" s="67" t="s">
        <v>436</v>
      </c>
      <c r="C447" s="6">
        <v>0</v>
      </c>
    </row>
    <row r="448" customHeight="1" spans="1:3">
      <c r="A448" s="63">
        <v>103042450</v>
      </c>
      <c r="B448" s="67" t="s">
        <v>437</v>
      </c>
      <c r="C448" s="6">
        <v>0</v>
      </c>
    </row>
    <row r="449" customHeight="1" spans="1:3">
      <c r="A449" s="63">
        <v>1030425</v>
      </c>
      <c r="B449" s="71" t="s">
        <v>438</v>
      </c>
      <c r="C449" s="6">
        <f>SUM(C450:C453)</f>
        <v>0</v>
      </c>
    </row>
    <row r="450" customHeight="1" spans="1:3">
      <c r="A450" s="63">
        <v>103042502</v>
      </c>
      <c r="B450" s="67" t="s">
        <v>439</v>
      </c>
      <c r="C450" s="6">
        <v>0</v>
      </c>
    </row>
    <row r="451" customHeight="1" spans="1:3">
      <c r="A451" s="63">
        <v>103042507</v>
      </c>
      <c r="B451" s="67" t="s">
        <v>440</v>
      </c>
      <c r="C451" s="6">
        <v>0</v>
      </c>
    </row>
    <row r="452" customHeight="1" spans="1:3">
      <c r="A452" s="63">
        <v>103042508</v>
      </c>
      <c r="B452" s="67" t="s">
        <v>441</v>
      </c>
      <c r="C452" s="6">
        <v>0</v>
      </c>
    </row>
    <row r="453" customHeight="1" spans="1:3">
      <c r="A453" s="63">
        <v>103042550</v>
      </c>
      <c r="B453" s="67" t="s">
        <v>442</v>
      </c>
      <c r="C453" s="6">
        <v>0</v>
      </c>
    </row>
    <row r="454" customHeight="1" spans="1:3">
      <c r="A454" s="63">
        <v>1030426</v>
      </c>
      <c r="B454" s="71" t="s">
        <v>443</v>
      </c>
      <c r="C454" s="6">
        <f>SUM(C455:C456)</f>
        <v>0</v>
      </c>
    </row>
    <row r="455" customHeight="1" spans="1:3">
      <c r="A455" s="63">
        <v>103042604</v>
      </c>
      <c r="B455" s="67" t="s">
        <v>444</v>
      </c>
      <c r="C455" s="6">
        <v>0</v>
      </c>
    </row>
    <row r="456" customHeight="1" spans="1:3">
      <c r="A456" s="63">
        <v>103042650</v>
      </c>
      <c r="B456" s="67" t="s">
        <v>445</v>
      </c>
      <c r="C456" s="6">
        <v>0</v>
      </c>
    </row>
    <row r="457" customHeight="1" spans="1:3">
      <c r="A457" s="63">
        <v>1030427</v>
      </c>
      <c r="B457" s="71" t="s">
        <v>446</v>
      </c>
      <c r="C457" s="6">
        <f>SUM(C458:C461)</f>
        <v>173</v>
      </c>
    </row>
    <row r="458" customHeight="1" spans="1:3">
      <c r="A458" s="63">
        <v>103042707</v>
      </c>
      <c r="B458" s="67" t="s">
        <v>447</v>
      </c>
      <c r="C458" s="6">
        <v>0</v>
      </c>
    </row>
    <row r="459" customHeight="1" spans="1:3">
      <c r="A459" s="63">
        <v>103042750</v>
      </c>
      <c r="B459" s="67" t="s">
        <v>448</v>
      </c>
      <c r="C459" s="6">
        <v>0</v>
      </c>
    </row>
    <row r="460" customHeight="1" spans="1:3">
      <c r="A460" s="63">
        <v>103042751</v>
      </c>
      <c r="B460" s="67" t="s">
        <v>449</v>
      </c>
      <c r="C460" s="6">
        <v>173</v>
      </c>
    </row>
    <row r="461" customHeight="1" spans="1:3">
      <c r="A461" s="63">
        <v>103042752</v>
      </c>
      <c r="B461" s="67" t="s">
        <v>450</v>
      </c>
      <c r="C461" s="6">
        <v>0</v>
      </c>
    </row>
    <row r="462" customHeight="1" spans="1:3">
      <c r="A462" s="63">
        <v>1030429</v>
      </c>
      <c r="B462" s="71" t="s">
        <v>451</v>
      </c>
      <c r="C462" s="6">
        <f>SUM(C463:C465)</f>
        <v>0</v>
      </c>
    </row>
    <row r="463" customHeight="1" spans="1:3">
      <c r="A463" s="63">
        <v>103042907</v>
      </c>
      <c r="B463" s="67" t="s">
        <v>452</v>
      </c>
      <c r="C463" s="6">
        <v>0</v>
      </c>
    </row>
    <row r="464" customHeight="1" spans="1:3">
      <c r="A464" s="63">
        <v>103042908</v>
      </c>
      <c r="B464" s="67" t="s">
        <v>453</v>
      </c>
      <c r="C464" s="6">
        <v>0</v>
      </c>
    </row>
    <row r="465" customHeight="1" spans="1:3">
      <c r="A465" s="63">
        <v>103042950</v>
      </c>
      <c r="B465" s="67" t="s">
        <v>454</v>
      </c>
      <c r="C465" s="6">
        <v>0</v>
      </c>
    </row>
    <row r="466" customHeight="1" spans="1:3">
      <c r="A466" s="63">
        <v>1030430</v>
      </c>
      <c r="B466" s="71" t="s">
        <v>455</v>
      </c>
      <c r="C466" s="6">
        <f>C467</f>
        <v>0</v>
      </c>
    </row>
    <row r="467" customHeight="1" spans="1:3">
      <c r="A467" s="63">
        <v>103043050</v>
      </c>
      <c r="B467" s="67" t="s">
        <v>456</v>
      </c>
      <c r="C467" s="6">
        <v>0</v>
      </c>
    </row>
    <row r="468" customHeight="1" spans="1:3">
      <c r="A468" s="63">
        <v>1030431</v>
      </c>
      <c r="B468" s="71" t="s">
        <v>457</v>
      </c>
      <c r="C468" s="6">
        <f>SUM(C469:C470)</f>
        <v>0</v>
      </c>
    </row>
    <row r="469" customHeight="1" spans="1:3">
      <c r="A469" s="63">
        <v>103043101</v>
      </c>
      <c r="B469" s="67" t="s">
        <v>458</v>
      </c>
      <c r="C469" s="6">
        <v>0</v>
      </c>
    </row>
    <row r="470" customHeight="1" spans="1:3">
      <c r="A470" s="63">
        <v>103043150</v>
      </c>
      <c r="B470" s="67" t="s">
        <v>459</v>
      </c>
      <c r="C470" s="6">
        <v>0</v>
      </c>
    </row>
    <row r="471" customHeight="1" spans="1:3">
      <c r="A471" s="63">
        <v>1030432</v>
      </c>
      <c r="B471" s="71" t="s">
        <v>460</v>
      </c>
      <c r="C471" s="6">
        <f>SUM(C472:C476)</f>
        <v>0</v>
      </c>
    </row>
    <row r="472" customHeight="1" spans="1:3">
      <c r="A472" s="63">
        <v>103043204</v>
      </c>
      <c r="B472" s="67" t="s">
        <v>461</v>
      </c>
      <c r="C472" s="6">
        <v>0</v>
      </c>
    </row>
    <row r="473" customHeight="1" spans="1:3">
      <c r="A473" s="63">
        <v>103043205</v>
      </c>
      <c r="B473" s="67" t="s">
        <v>462</v>
      </c>
      <c r="C473" s="6">
        <v>0</v>
      </c>
    </row>
    <row r="474" customHeight="1" spans="1:3">
      <c r="A474" s="63">
        <v>103043208</v>
      </c>
      <c r="B474" s="67" t="s">
        <v>463</v>
      </c>
      <c r="C474" s="6">
        <v>0</v>
      </c>
    </row>
    <row r="475" customHeight="1" spans="1:3">
      <c r="A475" s="63">
        <v>103043211</v>
      </c>
      <c r="B475" s="67" t="s">
        <v>464</v>
      </c>
      <c r="C475" s="6">
        <v>0</v>
      </c>
    </row>
    <row r="476" customHeight="1" spans="1:3">
      <c r="A476" s="63">
        <v>103043250</v>
      </c>
      <c r="B476" s="67" t="s">
        <v>465</v>
      </c>
      <c r="C476" s="6">
        <v>0</v>
      </c>
    </row>
    <row r="477" customHeight="1" spans="1:3">
      <c r="A477" s="63">
        <v>1030433</v>
      </c>
      <c r="B477" s="71" t="s">
        <v>466</v>
      </c>
      <c r="C477" s="6">
        <f>SUM(C478:C482)</f>
        <v>1390</v>
      </c>
    </row>
    <row r="478" customHeight="1" spans="1:3">
      <c r="A478" s="63">
        <v>103043306</v>
      </c>
      <c r="B478" s="67" t="s">
        <v>467</v>
      </c>
      <c r="C478" s="6">
        <v>0</v>
      </c>
    </row>
    <row r="479" customHeight="1" spans="1:3">
      <c r="A479" s="63">
        <v>103043310</v>
      </c>
      <c r="B479" s="67" t="s">
        <v>400</v>
      </c>
      <c r="C479" s="6">
        <v>0</v>
      </c>
    </row>
    <row r="480" customHeight="1" spans="1:3">
      <c r="A480" s="63">
        <v>103043311</v>
      </c>
      <c r="B480" s="67" t="s">
        <v>468</v>
      </c>
      <c r="C480" s="6">
        <v>0</v>
      </c>
    </row>
    <row r="481" customHeight="1" spans="1:3">
      <c r="A481" s="63">
        <v>103043313</v>
      </c>
      <c r="B481" s="67" t="s">
        <v>469</v>
      </c>
      <c r="C481" s="6">
        <v>1390</v>
      </c>
    </row>
    <row r="482" customHeight="1" spans="1:3">
      <c r="A482" s="63">
        <v>103043350</v>
      </c>
      <c r="B482" s="67" t="s">
        <v>470</v>
      </c>
      <c r="C482" s="6">
        <v>0</v>
      </c>
    </row>
    <row r="483" customHeight="1" spans="1:3">
      <c r="A483" s="63">
        <v>1030434</v>
      </c>
      <c r="B483" s="71" t="s">
        <v>471</v>
      </c>
      <c r="C483" s="6">
        <f>SUM(C484:C488)</f>
        <v>0</v>
      </c>
    </row>
    <row r="484" customHeight="1" spans="1:3">
      <c r="A484" s="63">
        <v>103043401</v>
      </c>
      <c r="B484" s="67" t="s">
        <v>472</v>
      </c>
      <c r="C484" s="6">
        <v>0</v>
      </c>
    </row>
    <row r="485" customHeight="1" spans="1:3">
      <c r="A485" s="63">
        <v>103043402</v>
      </c>
      <c r="B485" s="67" t="s">
        <v>473</v>
      </c>
      <c r="C485" s="6">
        <v>0</v>
      </c>
    </row>
    <row r="486" customHeight="1" spans="1:3">
      <c r="A486" s="63">
        <v>103043403</v>
      </c>
      <c r="B486" s="67" t="s">
        <v>474</v>
      </c>
      <c r="C486" s="6">
        <v>0</v>
      </c>
    </row>
    <row r="487" customHeight="1" spans="1:3">
      <c r="A487" s="63">
        <v>103043404</v>
      </c>
      <c r="B487" s="67" t="s">
        <v>475</v>
      </c>
      <c r="C487" s="6">
        <v>0</v>
      </c>
    </row>
    <row r="488" customHeight="1" spans="1:3">
      <c r="A488" s="63">
        <v>103043450</v>
      </c>
      <c r="B488" s="67" t="s">
        <v>476</v>
      </c>
      <c r="C488" s="6">
        <v>0</v>
      </c>
    </row>
    <row r="489" customHeight="1" spans="1:3">
      <c r="A489" s="63">
        <v>1030435</v>
      </c>
      <c r="B489" s="71" t="s">
        <v>477</v>
      </c>
      <c r="C489" s="6">
        <f>SUM(C490:C492)</f>
        <v>0</v>
      </c>
    </row>
    <row r="490" customHeight="1" spans="1:3">
      <c r="A490" s="63">
        <v>103043506</v>
      </c>
      <c r="B490" s="67" t="s">
        <v>400</v>
      </c>
      <c r="C490" s="6">
        <v>0</v>
      </c>
    </row>
    <row r="491" customHeight="1" spans="1:3">
      <c r="A491" s="63">
        <v>103043507</v>
      </c>
      <c r="B491" s="67" t="s">
        <v>478</v>
      </c>
      <c r="C491" s="6">
        <v>0</v>
      </c>
    </row>
    <row r="492" customHeight="1" spans="1:3">
      <c r="A492" s="63">
        <v>103043550</v>
      </c>
      <c r="B492" s="67" t="s">
        <v>479</v>
      </c>
      <c r="C492" s="6">
        <v>0</v>
      </c>
    </row>
    <row r="493" customHeight="1" spans="1:3">
      <c r="A493" s="63">
        <v>1030440</v>
      </c>
      <c r="B493" s="71" t="s">
        <v>480</v>
      </c>
      <c r="C493" s="6">
        <f>SUM(C494:C495)</f>
        <v>0</v>
      </c>
    </row>
    <row r="494" customHeight="1" spans="1:3">
      <c r="A494" s="63">
        <v>103044001</v>
      </c>
      <c r="B494" s="67" t="s">
        <v>400</v>
      </c>
      <c r="C494" s="6">
        <v>0</v>
      </c>
    </row>
    <row r="495" customHeight="1" spans="1:3">
      <c r="A495" s="63">
        <v>103044050</v>
      </c>
      <c r="B495" s="67" t="s">
        <v>481</v>
      </c>
      <c r="C495" s="6">
        <v>0</v>
      </c>
    </row>
    <row r="496" customHeight="1" spans="1:3">
      <c r="A496" s="63">
        <v>1030442</v>
      </c>
      <c r="B496" s="71" t="s">
        <v>482</v>
      </c>
      <c r="C496" s="6">
        <f>SUM(C497:C502)</f>
        <v>0</v>
      </c>
    </row>
    <row r="497" customHeight="1" spans="1:3">
      <c r="A497" s="63">
        <v>103044203</v>
      </c>
      <c r="B497" s="67" t="s">
        <v>400</v>
      </c>
      <c r="C497" s="6">
        <v>0</v>
      </c>
    </row>
    <row r="498" customHeight="1" spans="1:3">
      <c r="A498" s="63">
        <v>103044208</v>
      </c>
      <c r="B498" s="67" t="s">
        <v>483</v>
      </c>
      <c r="C498" s="6">
        <v>0</v>
      </c>
    </row>
    <row r="499" customHeight="1" spans="1:3">
      <c r="A499" s="63">
        <v>103044209</v>
      </c>
      <c r="B499" s="67" t="s">
        <v>484</v>
      </c>
      <c r="C499" s="6">
        <v>0</v>
      </c>
    </row>
    <row r="500" customHeight="1" spans="1:3">
      <c r="A500" s="63">
        <v>103044220</v>
      </c>
      <c r="B500" s="67" t="s">
        <v>485</v>
      </c>
      <c r="C500" s="6">
        <v>0</v>
      </c>
    </row>
    <row r="501" customHeight="1" spans="1:3">
      <c r="A501" s="63">
        <v>103044221</v>
      </c>
      <c r="B501" s="67" t="s">
        <v>486</v>
      </c>
      <c r="C501" s="6">
        <v>0</v>
      </c>
    </row>
    <row r="502" customHeight="1" spans="1:3">
      <c r="A502" s="63">
        <v>103044250</v>
      </c>
      <c r="B502" s="67" t="s">
        <v>487</v>
      </c>
      <c r="C502" s="6">
        <v>0</v>
      </c>
    </row>
    <row r="503" customHeight="1" spans="1:3">
      <c r="A503" s="63">
        <v>1030443</v>
      </c>
      <c r="B503" s="71" t="s">
        <v>488</v>
      </c>
      <c r="C503" s="6">
        <f>SUM(C504:C507)</f>
        <v>0</v>
      </c>
    </row>
    <row r="504" customHeight="1" spans="1:3">
      <c r="A504" s="63">
        <v>103044306</v>
      </c>
      <c r="B504" s="67" t="s">
        <v>400</v>
      </c>
      <c r="C504" s="6">
        <v>0</v>
      </c>
    </row>
    <row r="505" customHeight="1" spans="1:3">
      <c r="A505" s="63">
        <v>103044307</v>
      </c>
      <c r="B505" s="67" t="s">
        <v>489</v>
      </c>
      <c r="C505" s="6">
        <v>0</v>
      </c>
    </row>
    <row r="506" customHeight="1" spans="1:3">
      <c r="A506" s="63">
        <v>103044308</v>
      </c>
      <c r="B506" s="67" t="s">
        <v>490</v>
      </c>
      <c r="C506" s="6">
        <v>0</v>
      </c>
    </row>
    <row r="507" customHeight="1" spans="1:3">
      <c r="A507" s="63">
        <v>103044350</v>
      </c>
      <c r="B507" s="67" t="s">
        <v>491</v>
      </c>
      <c r="C507" s="6">
        <v>0</v>
      </c>
    </row>
    <row r="508" customHeight="1" spans="1:3">
      <c r="A508" s="63">
        <v>1030444</v>
      </c>
      <c r="B508" s="71" t="s">
        <v>492</v>
      </c>
      <c r="C508" s="6">
        <f>SUM(C509:C514)</f>
        <v>0</v>
      </c>
    </row>
    <row r="509" customHeight="1" spans="1:3">
      <c r="A509" s="63">
        <v>103044414</v>
      </c>
      <c r="B509" s="67" t="s">
        <v>493</v>
      </c>
      <c r="C509" s="6">
        <v>0</v>
      </c>
    </row>
    <row r="510" customHeight="1" spans="1:3">
      <c r="A510" s="63">
        <v>103044416</v>
      </c>
      <c r="B510" s="67" t="s">
        <v>494</v>
      </c>
      <c r="C510" s="6">
        <v>0</v>
      </c>
    </row>
    <row r="511" customHeight="1" spans="1:3">
      <c r="A511" s="63">
        <v>103044433</v>
      </c>
      <c r="B511" s="67" t="s">
        <v>495</v>
      </c>
      <c r="C511" s="6">
        <v>0</v>
      </c>
    </row>
    <row r="512" customHeight="1" spans="1:3">
      <c r="A512" s="63">
        <v>103044434</v>
      </c>
      <c r="B512" s="67" t="s">
        <v>496</v>
      </c>
      <c r="C512" s="6">
        <v>0</v>
      </c>
    </row>
    <row r="513" customHeight="1" spans="1:3">
      <c r="A513" s="63">
        <v>103044435</v>
      </c>
      <c r="B513" s="67" t="s">
        <v>497</v>
      </c>
      <c r="C513" s="6">
        <v>0</v>
      </c>
    </row>
    <row r="514" customHeight="1" spans="1:3">
      <c r="A514" s="63">
        <v>103044450</v>
      </c>
      <c r="B514" s="67" t="s">
        <v>498</v>
      </c>
      <c r="C514" s="6">
        <v>0</v>
      </c>
    </row>
    <row r="515" customHeight="1" spans="1:3">
      <c r="A515" s="63">
        <v>1030445</v>
      </c>
      <c r="B515" s="71" t="s">
        <v>499</v>
      </c>
      <c r="C515" s="6">
        <f>SUM(C516:C517)</f>
        <v>0</v>
      </c>
    </row>
    <row r="516" customHeight="1" spans="1:3">
      <c r="A516" s="63">
        <v>103044507</v>
      </c>
      <c r="B516" s="67" t="s">
        <v>500</v>
      </c>
      <c r="C516" s="6">
        <v>0</v>
      </c>
    </row>
    <row r="517" customHeight="1" spans="1:3">
      <c r="A517" s="63">
        <v>103044550</v>
      </c>
      <c r="B517" s="67" t="s">
        <v>501</v>
      </c>
      <c r="C517" s="6">
        <v>0</v>
      </c>
    </row>
    <row r="518" customHeight="1" spans="1:3">
      <c r="A518" s="63">
        <v>1030446</v>
      </c>
      <c r="B518" s="71" t="s">
        <v>502</v>
      </c>
      <c r="C518" s="6">
        <f>SUM(C519:C521)</f>
        <v>0</v>
      </c>
    </row>
    <row r="519" customHeight="1" spans="1:3">
      <c r="A519" s="63">
        <v>103044608</v>
      </c>
      <c r="B519" s="67" t="s">
        <v>400</v>
      </c>
      <c r="C519" s="6">
        <v>0</v>
      </c>
    </row>
    <row r="520" customHeight="1" spans="1:3">
      <c r="A520" s="63">
        <v>103044609</v>
      </c>
      <c r="B520" s="67" t="s">
        <v>503</v>
      </c>
      <c r="C520" s="6">
        <v>0</v>
      </c>
    </row>
    <row r="521" customHeight="1" spans="1:3">
      <c r="A521" s="63">
        <v>103044650</v>
      </c>
      <c r="B521" s="67" t="s">
        <v>504</v>
      </c>
      <c r="C521" s="6">
        <v>0</v>
      </c>
    </row>
    <row r="522" customHeight="1" spans="1:3">
      <c r="A522" s="63">
        <v>1030447</v>
      </c>
      <c r="B522" s="71" t="s">
        <v>505</v>
      </c>
      <c r="C522" s="6">
        <f>SUM(C523:C531)</f>
        <v>0</v>
      </c>
    </row>
    <row r="523" customHeight="1" spans="1:3">
      <c r="A523" s="63">
        <v>103044709</v>
      </c>
      <c r="B523" s="67" t="s">
        <v>506</v>
      </c>
      <c r="C523" s="6">
        <v>0</v>
      </c>
    </row>
    <row r="524" customHeight="1" spans="1:3">
      <c r="A524" s="63">
        <v>103044712</v>
      </c>
      <c r="B524" s="67" t="s">
        <v>507</v>
      </c>
      <c r="C524" s="6">
        <v>0</v>
      </c>
    </row>
    <row r="525" customHeight="1" spans="1:3">
      <c r="A525" s="63">
        <v>103044713</v>
      </c>
      <c r="B525" s="67" t="s">
        <v>400</v>
      </c>
      <c r="C525" s="6">
        <v>0</v>
      </c>
    </row>
    <row r="526" customHeight="1" spans="1:3">
      <c r="A526" s="63">
        <v>103044715</v>
      </c>
      <c r="B526" s="67" t="s">
        <v>508</v>
      </c>
      <c r="C526" s="6">
        <v>0</v>
      </c>
    </row>
    <row r="527" customHeight="1" spans="1:3">
      <c r="A527" s="63">
        <v>103044730</v>
      </c>
      <c r="B527" s="67" t="s">
        <v>509</v>
      </c>
      <c r="C527" s="6">
        <v>0</v>
      </c>
    </row>
    <row r="528" customHeight="1" spans="1:3">
      <c r="A528" s="63">
        <v>103044731</v>
      </c>
      <c r="B528" s="67" t="s">
        <v>510</v>
      </c>
      <c r="C528" s="6">
        <v>0</v>
      </c>
    </row>
    <row r="529" customHeight="1" spans="1:3">
      <c r="A529" s="63">
        <v>103044732</v>
      </c>
      <c r="B529" s="67" t="s">
        <v>511</v>
      </c>
      <c r="C529" s="6">
        <v>0</v>
      </c>
    </row>
    <row r="530" customHeight="1" spans="1:3">
      <c r="A530" s="63">
        <v>103044733</v>
      </c>
      <c r="B530" s="67" t="s">
        <v>512</v>
      </c>
      <c r="C530" s="6">
        <v>0</v>
      </c>
    </row>
    <row r="531" ht="17.25" customHeight="1" spans="1:3">
      <c r="A531" s="63">
        <v>103044750</v>
      </c>
      <c r="B531" s="67" t="s">
        <v>513</v>
      </c>
      <c r="C531" s="6">
        <v>0</v>
      </c>
    </row>
    <row r="532" customHeight="1" spans="1:3">
      <c r="A532" s="63">
        <v>1030448</v>
      </c>
      <c r="B532" s="71" t="s">
        <v>514</v>
      </c>
      <c r="C532" s="6">
        <f>SUM(C533:C535)</f>
        <v>0</v>
      </c>
    </row>
    <row r="533" customHeight="1" spans="1:3">
      <c r="A533" s="63">
        <v>103044801</v>
      </c>
      <c r="B533" s="67" t="s">
        <v>515</v>
      </c>
      <c r="C533" s="6">
        <v>0</v>
      </c>
    </row>
    <row r="534" customHeight="1" spans="1:3">
      <c r="A534" s="63">
        <v>103044802</v>
      </c>
      <c r="B534" s="67" t="s">
        <v>516</v>
      </c>
      <c r="C534" s="6">
        <v>0</v>
      </c>
    </row>
    <row r="535" customHeight="1" spans="1:3">
      <c r="A535" s="63">
        <v>103044850</v>
      </c>
      <c r="B535" s="67" t="s">
        <v>517</v>
      </c>
      <c r="C535" s="6">
        <v>0</v>
      </c>
    </row>
    <row r="536" customHeight="1" spans="1:3">
      <c r="A536" s="63">
        <v>1030449</v>
      </c>
      <c r="B536" s="71" t="s">
        <v>518</v>
      </c>
      <c r="C536" s="6">
        <f>SUM(C537:C539)</f>
        <v>0</v>
      </c>
    </row>
    <row r="537" customHeight="1" spans="1:3">
      <c r="A537" s="63">
        <v>103044907</v>
      </c>
      <c r="B537" s="67" t="s">
        <v>440</v>
      </c>
      <c r="C537" s="6">
        <v>0</v>
      </c>
    </row>
    <row r="538" customHeight="1" spans="1:3">
      <c r="A538" s="63">
        <v>103044908</v>
      </c>
      <c r="B538" s="67" t="s">
        <v>519</v>
      </c>
      <c r="C538" s="6">
        <v>0</v>
      </c>
    </row>
    <row r="539" customHeight="1" spans="1:3">
      <c r="A539" s="63">
        <v>103044950</v>
      </c>
      <c r="B539" s="67" t="s">
        <v>520</v>
      </c>
      <c r="C539" s="6">
        <v>0</v>
      </c>
    </row>
    <row r="540" customHeight="1" spans="1:3">
      <c r="A540" s="63">
        <v>1030450</v>
      </c>
      <c r="B540" s="71" t="s">
        <v>521</v>
      </c>
      <c r="C540" s="6">
        <f>SUM(C541:C543)</f>
        <v>0</v>
      </c>
    </row>
    <row r="541" customHeight="1" spans="1:3">
      <c r="A541" s="63">
        <v>103045002</v>
      </c>
      <c r="B541" s="67" t="s">
        <v>522</v>
      </c>
      <c r="C541" s="6">
        <v>0</v>
      </c>
    </row>
    <row r="542" customHeight="1" spans="1:3">
      <c r="A542" s="63">
        <v>103045004</v>
      </c>
      <c r="B542" s="67" t="s">
        <v>523</v>
      </c>
      <c r="C542" s="6">
        <v>0</v>
      </c>
    </row>
    <row r="543" customHeight="1" spans="1:3">
      <c r="A543" s="63">
        <v>103045050</v>
      </c>
      <c r="B543" s="67" t="s">
        <v>524</v>
      </c>
      <c r="C543" s="6">
        <v>0</v>
      </c>
    </row>
    <row r="544" customHeight="1" spans="1:3">
      <c r="A544" s="63">
        <v>1030451</v>
      </c>
      <c r="B544" s="71" t="s">
        <v>525</v>
      </c>
      <c r="C544" s="6">
        <f>SUM(C545:C548)</f>
        <v>0</v>
      </c>
    </row>
    <row r="545" customHeight="1" spans="1:3">
      <c r="A545" s="63">
        <v>103045101</v>
      </c>
      <c r="B545" s="67" t="s">
        <v>526</v>
      </c>
      <c r="C545" s="6">
        <v>0</v>
      </c>
    </row>
    <row r="546" customHeight="1" spans="1:3">
      <c r="A546" s="63">
        <v>103045102</v>
      </c>
      <c r="B546" s="67" t="s">
        <v>527</v>
      </c>
      <c r="C546" s="6">
        <v>0</v>
      </c>
    </row>
    <row r="547" customHeight="1" spans="1:3">
      <c r="A547" s="63">
        <v>103045103</v>
      </c>
      <c r="B547" s="67" t="s">
        <v>528</v>
      </c>
      <c r="C547" s="6">
        <v>0</v>
      </c>
    </row>
    <row r="548" customHeight="1" spans="1:3">
      <c r="A548" s="63">
        <v>103045150</v>
      </c>
      <c r="B548" s="67" t="s">
        <v>529</v>
      </c>
      <c r="C548" s="6">
        <v>0</v>
      </c>
    </row>
    <row r="549" customHeight="1" spans="1:3">
      <c r="A549" s="63">
        <v>1030452</v>
      </c>
      <c r="B549" s="71" t="s">
        <v>530</v>
      </c>
      <c r="C549" s="6">
        <f>SUM(C550:C553)</f>
        <v>0</v>
      </c>
    </row>
    <row r="550" customHeight="1" spans="1:3">
      <c r="A550" s="63">
        <v>103045201</v>
      </c>
      <c r="B550" s="67" t="s">
        <v>531</v>
      </c>
      <c r="C550" s="6">
        <v>0</v>
      </c>
    </row>
    <row r="551" customHeight="1" spans="1:3">
      <c r="A551" s="63">
        <v>103045202</v>
      </c>
      <c r="B551" s="67" t="s">
        <v>532</v>
      </c>
      <c r="C551" s="6">
        <v>0</v>
      </c>
    </row>
    <row r="552" customHeight="1" spans="1:3">
      <c r="A552" s="63">
        <v>103045203</v>
      </c>
      <c r="B552" s="67" t="s">
        <v>400</v>
      </c>
      <c r="C552" s="6">
        <v>0</v>
      </c>
    </row>
    <row r="553" customHeight="1" spans="1:3">
      <c r="A553" s="63">
        <v>103045250</v>
      </c>
      <c r="B553" s="67" t="s">
        <v>533</v>
      </c>
      <c r="C553" s="6">
        <v>0</v>
      </c>
    </row>
    <row r="554" customHeight="1" spans="1:3">
      <c r="A554" s="63">
        <v>1030455</v>
      </c>
      <c r="B554" s="71" t="s">
        <v>534</v>
      </c>
      <c r="C554" s="6">
        <f>SUM(C555:C556)</f>
        <v>0</v>
      </c>
    </row>
    <row r="555" customHeight="1" spans="1:3">
      <c r="A555" s="63">
        <v>103045501</v>
      </c>
      <c r="B555" s="67" t="s">
        <v>535</v>
      </c>
      <c r="C555" s="6">
        <v>0</v>
      </c>
    </row>
    <row r="556" customHeight="1" spans="1:3">
      <c r="A556" s="63">
        <v>103045550</v>
      </c>
      <c r="B556" s="67" t="s">
        <v>536</v>
      </c>
      <c r="C556" s="6">
        <v>0</v>
      </c>
    </row>
    <row r="557" customHeight="1" spans="1:3">
      <c r="A557" s="63">
        <v>1030456</v>
      </c>
      <c r="B557" s="71" t="s">
        <v>537</v>
      </c>
      <c r="C557" s="6">
        <f>C558</f>
        <v>0</v>
      </c>
    </row>
    <row r="558" customHeight="1" spans="1:3">
      <c r="A558" s="63">
        <v>103045650</v>
      </c>
      <c r="B558" s="67" t="s">
        <v>538</v>
      </c>
      <c r="C558" s="6">
        <v>0</v>
      </c>
    </row>
    <row r="559" customHeight="1" spans="1:3">
      <c r="A559" s="63">
        <v>1030457</v>
      </c>
      <c r="B559" s="71" t="s">
        <v>539</v>
      </c>
      <c r="C559" s="6">
        <f>C560</f>
        <v>0</v>
      </c>
    </row>
    <row r="560" customHeight="1" spans="1:3">
      <c r="A560" s="63">
        <v>103045750</v>
      </c>
      <c r="B560" s="67" t="s">
        <v>540</v>
      </c>
      <c r="C560" s="6">
        <v>0</v>
      </c>
    </row>
    <row r="561" customHeight="1" spans="1:3">
      <c r="A561" s="63">
        <v>1030458</v>
      </c>
      <c r="B561" s="71" t="s">
        <v>541</v>
      </c>
      <c r="C561" s="6">
        <f>C562</f>
        <v>0</v>
      </c>
    </row>
    <row r="562" customHeight="1" spans="1:3">
      <c r="A562" s="63">
        <v>103045850</v>
      </c>
      <c r="B562" s="67" t="s">
        <v>542</v>
      </c>
      <c r="C562" s="6">
        <v>0</v>
      </c>
    </row>
    <row r="563" customHeight="1" spans="1:3">
      <c r="A563" s="63">
        <v>1030459</v>
      </c>
      <c r="B563" s="71" t="s">
        <v>543</v>
      </c>
      <c r="C563" s="6">
        <f>SUM(C564:C565)</f>
        <v>0</v>
      </c>
    </row>
    <row r="564" customHeight="1" spans="1:3">
      <c r="A564" s="63">
        <v>103045901</v>
      </c>
      <c r="B564" s="67" t="s">
        <v>544</v>
      </c>
      <c r="C564" s="6">
        <v>0</v>
      </c>
    </row>
    <row r="565" customHeight="1" spans="1:3">
      <c r="A565" s="63">
        <v>103045950</v>
      </c>
      <c r="B565" s="67" t="s">
        <v>545</v>
      </c>
      <c r="C565" s="6">
        <v>0</v>
      </c>
    </row>
    <row r="566" customHeight="1" spans="1:3">
      <c r="A566" s="63">
        <v>1030461</v>
      </c>
      <c r="B566" s="71" t="s">
        <v>546</v>
      </c>
      <c r="C566" s="6">
        <f>SUM(C567:C568)</f>
        <v>0</v>
      </c>
    </row>
    <row r="567" customHeight="1" spans="1:3">
      <c r="A567" s="63">
        <v>103046101</v>
      </c>
      <c r="B567" s="67" t="s">
        <v>400</v>
      </c>
      <c r="C567" s="6">
        <v>0</v>
      </c>
    </row>
    <row r="568" customHeight="1" spans="1:3">
      <c r="A568" s="63">
        <v>103046150</v>
      </c>
      <c r="B568" s="67" t="s">
        <v>547</v>
      </c>
      <c r="C568" s="6">
        <v>0</v>
      </c>
    </row>
    <row r="569" customHeight="1" spans="1:3">
      <c r="A569" s="63">
        <v>1030499</v>
      </c>
      <c r="B569" s="71" t="s">
        <v>548</v>
      </c>
      <c r="C569" s="6">
        <f>C570</f>
        <v>0</v>
      </c>
    </row>
    <row r="570" customHeight="1" spans="1:3">
      <c r="A570" s="63">
        <v>103049950</v>
      </c>
      <c r="B570" s="67" t="s">
        <v>549</v>
      </c>
      <c r="C570" s="6">
        <v>0</v>
      </c>
    </row>
    <row r="571" customHeight="1" spans="1:3">
      <c r="A571" s="63">
        <v>10305</v>
      </c>
      <c r="B571" s="71" t="s">
        <v>550</v>
      </c>
      <c r="C571" s="6">
        <f>SUM(C572,C597,C602:C603)</f>
        <v>738</v>
      </c>
    </row>
    <row r="572" customHeight="1" spans="1:3">
      <c r="A572" s="63">
        <v>1030501</v>
      </c>
      <c r="B572" s="71" t="s">
        <v>551</v>
      </c>
      <c r="C572" s="6">
        <f>SUM(C573:C596)</f>
        <v>738</v>
      </c>
    </row>
    <row r="573" customHeight="1" spans="1:3">
      <c r="A573" s="63">
        <v>103050101</v>
      </c>
      <c r="B573" s="67" t="s">
        <v>552</v>
      </c>
      <c r="C573" s="6">
        <v>0</v>
      </c>
    </row>
    <row r="574" customHeight="1" spans="1:3">
      <c r="A574" s="63">
        <v>103050102</v>
      </c>
      <c r="B574" s="67" t="s">
        <v>553</v>
      </c>
      <c r="C574" s="6">
        <v>0</v>
      </c>
    </row>
    <row r="575" customHeight="1" spans="1:3">
      <c r="A575" s="63">
        <v>103050103</v>
      </c>
      <c r="B575" s="67" t="s">
        <v>554</v>
      </c>
      <c r="C575" s="6">
        <v>0</v>
      </c>
    </row>
    <row r="576" customHeight="1" spans="1:3">
      <c r="A576" s="63">
        <v>103050105</v>
      </c>
      <c r="B576" s="67" t="s">
        <v>555</v>
      </c>
      <c r="C576" s="6">
        <v>0</v>
      </c>
    </row>
    <row r="577" customHeight="1" spans="1:3">
      <c r="A577" s="63">
        <v>103050107</v>
      </c>
      <c r="B577" s="67" t="s">
        <v>556</v>
      </c>
      <c r="C577" s="6">
        <v>0</v>
      </c>
    </row>
    <row r="578" customHeight="1" spans="1:3">
      <c r="A578" s="63">
        <v>103050108</v>
      </c>
      <c r="B578" s="67" t="s">
        <v>557</v>
      </c>
      <c r="C578" s="6">
        <v>0</v>
      </c>
    </row>
    <row r="579" customHeight="1" spans="1:3">
      <c r="A579" s="63">
        <v>103050109</v>
      </c>
      <c r="B579" s="67" t="s">
        <v>558</v>
      </c>
      <c r="C579" s="6">
        <v>0</v>
      </c>
    </row>
    <row r="580" customHeight="1" spans="1:3">
      <c r="A580" s="63">
        <v>103050110</v>
      </c>
      <c r="B580" s="67" t="s">
        <v>559</v>
      </c>
      <c r="C580" s="6">
        <v>0</v>
      </c>
    </row>
    <row r="581" customHeight="1" spans="1:3">
      <c r="A581" s="63">
        <v>103050111</v>
      </c>
      <c r="B581" s="67" t="s">
        <v>560</v>
      </c>
      <c r="C581" s="6">
        <v>0</v>
      </c>
    </row>
    <row r="582" customHeight="1" spans="1:3">
      <c r="A582" s="63">
        <v>103050112</v>
      </c>
      <c r="B582" s="67" t="s">
        <v>561</v>
      </c>
      <c r="C582" s="6">
        <v>0</v>
      </c>
    </row>
    <row r="583" customHeight="1" spans="1:3">
      <c r="A583" s="63">
        <v>103050113</v>
      </c>
      <c r="B583" s="67" t="s">
        <v>562</v>
      </c>
      <c r="C583" s="6">
        <v>0</v>
      </c>
    </row>
    <row r="584" customHeight="1" spans="1:3">
      <c r="A584" s="63">
        <v>103050114</v>
      </c>
      <c r="B584" s="67" t="s">
        <v>563</v>
      </c>
      <c r="C584" s="6">
        <v>0</v>
      </c>
    </row>
    <row r="585" customHeight="1" spans="1:3">
      <c r="A585" s="63">
        <v>103050115</v>
      </c>
      <c r="B585" s="67" t="s">
        <v>564</v>
      </c>
      <c r="C585" s="6">
        <v>0</v>
      </c>
    </row>
    <row r="586" customHeight="1" spans="1:3">
      <c r="A586" s="63">
        <v>103050116</v>
      </c>
      <c r="B586" s="67" t="s">
        <v>565</v>
      </c>
      <c r="C586" s="6">
        <v>0</v>
      </c>
    </row>
    <row r="587" customHeight="1" spans="1:3">
      <c r="A587" s="63">
        <v>103050117</v>
      </c>
      <c r="B587" s="67" t="s">
        <v>566</v>
      </c>
      <c r="C587" s="6">
        <v>0</v>
      </c>
    </row>
    <row r="588" customHeight="1" spans="1:3">
      <c r="A588" s="63">
        <v>103050119</v>
      </c>
      <c r="B588" s="67" t="s">
        <v>567</v>
      </c>
      <c r="C588" s="6">
        <v>0</v>
      </c>
    </row>
    <row r="589" customHeight="1" spans="1:3">
      <c r="A589" s="63">
        <v>103050120</v>
      </c>
      <c r="B589" s="67" t="s">
        <v>568</v>
      </c>
      <c r="C589" s="6">
        <v>0</v>
      </c>
    </row>
    <row r="590" customHeight="1" spans="1:3">
      <c r="A590" s="63">
        <v>103050121</v>
      </c>
      <c r="B590" s="67" t="s">
        <v>569</v>
      </c>
      <c r="C590" s="6">
        <v>0</v>
      </c>
    </row>
    <row r="591" customHeight="1" spans="1:3">
      <c r="A591" s="63">
        <v>103050122</v>
      </c>
      <c r="B591" s="67" t="s">
        <v>570</v>
      </c>
      <c r="C591" s="6">
        <v>0</v>
      </c>
    </row>
    <row r="592" customHeight="1" spans="1:3">
      <c r="A592" s="63">
        <v>103050123</v>
      </c>
      <c r="B592" s="67" t="s">
        <v>571</v>
      </c>
      <c r="C592" s="6">
        <v>0</v>
      </c>
    </row>
    <row r="593" customHeight="1" spans="1:3">
      <c r="A593" s="63">
        <v>103050124</v>
      </c>
      <c r="B593" s="67" t="s">
        <v>572</v>
      </c>
      <c r="C593" s="6">
        <v>0</v>
      </c>
    </row>
    <row r="594" customHeight="1" spans="1:3">
      <c r="A594" s="63">
        <v>103050125</v>
      </c>
      <c r="B594" s="67" t="s">
        <v>573</v>
      </c>
      <c r="C594" s="6">
        <v>0</v>
      </c>
    </row>
    <row r="595" customHeight="1" spans="1:3">
      <c r="A595" s="63">
        <v>103050126</v>
      </c>
      <c r="B595" s="67" t="s">
        <v>574</v>
      </c>
      <c r="C595" s="6">
        <v>0</v>
      </c>
    </row>
    <row r="596" customHeight="1" spans="1:3">
      <c r="A596" s="63">
        <v>103050199</v>
      </c>
      <c r="B596" s="67" t="s">
        <v>575</v>
      </c>
      <c r="C596" s="6">
        <v>738</v>
      </c>
    </row>
    <row r="597" customHeight="1" spans="1:3">
      <c r="A597" s="63">
        <v>1030502</v>
      </c>
      <c r="B597" s="71" t="s">
        <v>576</v>
      </c>
      <c r="C597" s="6">
        <f>SUM(C598:C601)</f>
        <v>0</v>
      </c>
    </row>
    <row r="598" customHeight="1" spans="1:3">
      <c r="A598" s="63">
        <v>103050201</v>
      </c>
      <c r="B598" s="67" t="s">
        <v>577</v>
      </c>
      <c r="C598" s="6">
        <v>0</v>
      </c>
    </row>
    <row r="599" customHeight="1" spans="1:3">
      <c r="A599" s="63">
        <v>103050202</v>
      </c>
      <c r="B599" s="67" t="s">
        <v>578</v>
      </c>
      <c r="C599" s="6">
        <v>0</v>
      </c>
    </row>
    <row r="600" customHeight="1" spans="1:3">
      <c r="A600" s="63">
        <v>103050203</v>
      </c>
      <c r="B600" s="67" t="s">
        <v>579</v>
      </c>
      <c r="C600" s="6">
        <v>0</v>
      </c>
    </row>
    <row r="601" customHeight="1" spans="1:3">
      <c r="A601" s="63">
        <v>103050299</v>
      </c>
      <c r="B601" s="67" t="s">
        <v>580</v>
      </c>
      <c r="C601" s="6">
        <v>0</v>
      </c>
    </row>
    <row r="602" customHeight="1" spans="1:3">
      <c r="A602" s="63">
        <v>1030503</v>
      </c>
      <c r="B602" s="71" t="s">
        <v>581</v>
      </c>
      <c r="C602" s="6">
        <v>0</v>
      </c>
    </row>
    <row r="603" customHeight="1" spans="1:3">
      <c r="A603" s="63">
        <v>1030509</v>
      </c>
      <c r="B603" s="71" t="s">
        <v>582</v>
      </c>
      <c r="C603" s="6">
        <v>0</v>
      </c>
    </row>
    <row r="604" customHeight="1" spans="1:3">
      <c r="A604" s="63">
        <v>10306</v>
      </c>
      <c r="B604" s="71" t="s">
        <v>583</v>
      </c>
      <c r="C604" s="6">
        <f>SUM(C605,C609,C612,C614,C616,C617,C621,C622)</f>
        <v>0</v>
      </c>
    </row>
    <row r="605" customHeight="1" spans="1:3">
      <c r="A605" s="63">
        <v>1030601</v>
      </c>
      <c r="B605" s="71" t="s">
        <v>584</v>
      </c>
      <c r="C605" s="6">
        <f>SUM(C606:C608)</f>
        <v>0</v>
      </c>
    </row>
    <row r="606" customHeight="1" spans="1:3">
      <c r="A606" s="63">
        <v>103060101</v>
      </c>
      <c r="B606" s="67" t="s">
        <v>585</v>
      </c>
      <c r="C606" s="6">
        <v>0</v>
      </c>
    </row>
    <row r="607" customHeight="1" spans="1:3">
      <c r="A607" s="63">
        <v>103060102</v>
      </c>
      <c r="B607" s="67" t="s">
        <v>586</v>
      </c>
      <c r="C607" s="6">
        <v>0</v>
      </c>
    </row>
    <row r="608" customHeight="1" spans="1:3">
      <c r="A608" s="63">
        <v>103060199</v>
      </c>
      <c r="B608" s="67" t="s">
        <v>587</v>
      </c>
      <c r="C608" s="6">
        <v>0</v>
      </c>
    </row>
    <row r="609" customHeight="1" spans="1:3">
      <c r="A609" s="63">
        <v>1030602</v>
      </c>
      <c r="B609" s="71" t="s">
        <v>588</v>
      </c>
      <c r="C609" s="6">
        <f>SUM(C610:C611)</f>
        <v>0</v>
      </c>
    </row>
    <row r="610" customHeight="1" spans="1:3">
      <c r="A610" s="63">
        <v>103060201</v>
      </c>
      <c r="B610" s="67" t="s">
        <v>589</v>
      </c>
      <c r="C610" s="6">
        <v>0</v>
      </c>
    </row>
    <row r="611" customHeight="1" spans="1:3">
      <c r="A611" s="63">
        <v>103060299</v>
      </c>
      <c r="B611" s="67" t="s">
        <v>590</v>
      </c>
      <c r="C611" s="6">
        <v>0</v>
      </c>
    </row>
    <row r="612" customHeight="1" spans="1:3">
      <c r="A612" s="63">
        <v>1030603</v>
      </c>
      <c r="B612" s="71" t="s">
        <v>591</v>
      </c>
      <c r="C612" s="6">
        <f>C613</f>
        <v>0</v>
      </c>
    </row>
    <row r="613" customHeight="1" spans="1:3">
      <c r="A613" s="63">
        <v>103060399</v>
      </c>
      <c r="B613" s="67" t="s">
        <v>592</v>
      </c>
      <c r="C613" s="6">
        <v>0</v>
      </c>
    </row>
    <row r="614" customHeight="1" spans="1:3">
      <c r="A614" s="63">
        <v>1030604</v>
      </c>
      <c r="B614" s="71" t="s">
        <v>593</v>
      </c>
      <c r="C614" s="6">
        <f>C615</f>
        <v>0</v>
      </c>
    </row>
    <row r="615" customHeight="1" spans="1:3">
      <c r="A615" s="63">
        <v>103060499</v>
      </c>
      <c r="B615" s="67" t="s">
        <v>594</v>
      </c>
      <c r="C615" s="6">
        <v>0</v>
      </c>
    </row>
    <row r="616" customHeight="1" spans="1:3">
      <c r="A616" s="63">
        <v>1030605</v>
      </c>
      <c r="B616" s="71" t="s">
        <v>595</v>
      </c>
      <c r="C616" s="6">
        <v>0</v>
      </c>
    </row>
    <row r="617" customHeight="1" spans="1:3">
      <c r="A617" s="63">
        <v>1030606</v>
      </c>
      <c r="B617" s="71" t="s">
        <v>596</v>
      </c>
      <c r="C617" s="6">
        <f>SUM(C618:C620)</f>
        <v>0</v>
      </c>
    </row>
    <row r="618" customHeight="1" spans="1:3">
      <c r="A618" s="63">
        <v>103060601</v>
      </c>
      <c r="B618" s="67" t="s">
        <v>597</v>
      </c>
      <c r="C618" s="6">
        <v>0</v>
      </c>
    </row>
    <row r="619" customHeight="1" spans="1:3">
      <c r="A619" s="63">
        <v>103060602</v>
      </c>
      <c r="B619" s="67" t="s">
        <v>598</v>
      </c>
      <c r="C619" s="6">
        <v>0</v>
      </c>
    </row>
    <row r="620" customHeight="1" spans="1:3">
      <c r="A620" s="63">
        <v>103060699</v>
      </c>
      <c r="B620" s="67" t="s">
        <v>599</v>
      </c>
      <c r="C620" s="6">
        <v>0</v>
      </c>
    </row>
    <row r="621" customHeight="1" spans="1:3">
      <c r="A621" s="63">
        <v>1030607</v>
      </c>
      <c r="B621" s="71" t="s">
        <v>600</v>
      </c>
      <c r="C621" s="6">
        <v>0</v>
      </c>
    </row>
    <row r="622" customHeight="1" spans="1:3">
      <c r="A622" s="63">
        <v>1030699</v>
      </c>
      <c r="B622" s="71" t="s">
        <v>601</v>
      </c>
      <c r="C622" s="6">
        <v>0</v>
      </c>
    </row>
    <row r="623" customHeight="1" spans="1:3">
      <c r="A623" s="63">
        <v>10307</v>
      </c>
      <c r="B623" s="71" t="s">
        <v>602</v>
      </c>
      <c r="C623" s="6">
        <f>SUM(C624,C627,C634:C636,C641,C647:C648,C651,C652,C655:C658,C663:C667,C670:C671,C675)</f>
        <v>3691</v>
      </c>
    </row>
    <row r="624" customHeight="1" spans="1:3">
      <c r="A624" s="63">
        <v>1030701</v>
      </c>
      <c r="B624" s="71" t="s">
        <v>603</v>
      </c>
      <c r="C624" s="6">
        <f>SUM(C625:C626)</f>
        <v>0</v>
      </c>
    </row>
    <row r="625" customHeight="1" spans="1:3">
      <c r="A625" s="63">
        <v>103070101</v>
      </c>
      <c r="B625" s="67" t="s">
        <v>604</v>
      </c>
      <c r="C625" s="6">
        <v>0</v>
      </c>
    </row>
    <row r="626" customHeight="1" spans="1:3">
      <c r="A626" s="63">
        <v>103070102</v>
      </c>
      <c r="B626" s="67" t="s">
        <v>605</v>
      </c>
      <c r="C626" s="6">
        <v>0</v>
      </c>
    </row>
    <row r="627" customHeight="1" spans="1:3">
      <c r="A627" s="63">
        <v>1030702</v>
      </c>
      <c r="B627" s="71" t="s">
        <v>606</v>
      </c>
      <c r="C627" s="6">
        <f>SUM(C628:C633)</f>
        <v>0</v>
      </c>
    </row>
    <row r="628" customHeight="1" spans="1:3">
      <c r="A628" s="63">
        <v>103070201</v>
      </c>
      <c r="B628" s="67" t="s">
        <v>607</v>
      </c>
      <c r="C628" s="6">
        <v>0</v>
      </c>
    </row>
    <row r="629" customHeight="1" spans="1:3">
      <c r="A629" s="63">
        <v>103070202</v>
      </c>
      <c r="B629" s="67" t="s">
        <v>608</v>
      </c>
      <c r="C629" s="6">
        <v>0</v>
      </c>
    </row>
    <row r="630" customHeight="1" spans="1:3">
      <c r="A630" s="63">
        <v>103070203</v>
      </c>
      <c r="B630" s="67" t="s">
        <v>609</v>
      </c>
      <c r="C630" s="6">
        <v>0</v>
      </c>
    </row>
    <row r="631" customHeight="1" spans="1:3">
      <c r="A631" s="63">
        <v>103070204</v>
      </c>
      <c r="B631" s="67" t="s">
        <v>610</v>
      </c>
      <c r="C631" s="6">
        <v>0</v>
      </c>
    </row>
    <row r="632" customHeight="1" spans="1:3">
      <c r="A632" s="63">
        <v>103070205</v>
      </c>
      <c r="B632" s="67" t="s">
        <v>611</v>
      </c>
      <c r="C632" s="6">
        <v>0</v>
      </c>
    </row>
    <row r="633" customHeight="1" spans="1:3">
      <c r="A633" s="63">
        <v>103070206</v>
      </c>
      <c r="B633" s="67" t="s">
        <v>612</v>
      </c>
      <c r="C633" s="6">
        <v>0</v>
      </c>
    </row>
    <row r="634" customHeight="1" spans="1:3">
      <c r="A634" s="63">
        <v>1030703</v>
      </c>
      <c r="B634" s="71" t="s">
        <v>613</v>
      </c>
      <c r="C634" s="6">
        <v>0</v>
      </c>
    </row>
    <row r="635" customHeight="1" spans="1:3">
      <c r="A635" s="63">
        <v>1030704</v>
      </c>
      <c r="B635" s="71" t="s">
        <v>614</v>
      </c>
      <c r="C635" s="6">
        <v>0</v>
      </c>
    </row>
    <row r="636" customHeight="1" spans="1:3">
      <c r="A636" s="63">
        <v>1030705</v>
      </c>
      <c r="B636" s="71" t="s">
        <v>615</v>
      </c>
      <c r="C636" s="6">
        <f>SUM(C637:C640)</f>
        <v>48</v>
      </c>
    </row>
    <row r="637" customHeight="1" spans="1:3">
      <c r="A637" s="63">
        <v>103070501</v>
      </c>
      <c r="B637" s="67" t="s">
        <v>616</v>
      </c>
      <c r="C637" s="6">
        <v>48</v>
      </c>
    </row>
    <row r="638" customHeight="1" spans="1:3">
      <c r="A638" s="63">
        <v>103070502</v>
      </c>
      <c r="B638" s="67" t="s">
        <v>617</v>
      </c>
      <c r="C638" s="6">
        <v>0</v>
      </c>
    </row>
    <row r="639" customHeight="1" spans="1:3">
      <c r="A639" s="63">
        <v>103070503</v>
      </c>
      <c r="B639" s="67" t="s">
        <v>618</v>
      </c>
      <c r="C639" s="6">
        <v>0</v>
      </c>
    </row>
    <row r="640" customHeight="1" spans="1:3">
      <c r="A640" s="63">
        <v>103070599</v>
      </c>
      <c r="B640" s="67" t="s">
        <v>619</v>
      </c>
      <c r="C640" s="6">
        <v>0</v>
      </c>
    </row>
    <row r="641" customHeight="1" spans="1:3">
      <c r="A641" s="63">
        <v>1030706</v>
      </c>
      <c r="B641" s="71" t="s">
        <v>620</v>
      </c>
      <c r="C641" s="6">
        <f>SUM(C642:C646)</f>
        <v>0</v>
      </c>
    </row>
    <row r="642" customHeight="1" spans="1:3">
      <c r="A642" s="63">
        <v>103070601</v>
      </c>
      <c r="B642" s="67" t="s">
        <v>621</v>
      </c>
      <c r="C642" s="6">
        <v>0</v>
      </c>
    </row>
    <row r="643" customHeight="1" spans="1:3">
      <c r="A643" s="63">
        <v>103070602</v>
      </c>
      <c r="B643" s="67" t="s">
        <v>622</v>
      </c>
      <c r="C643" s="6">
        <v>0</v>
      </c>
    </row>
    <row r="644" customHeight="1" spans="1:3">
      <c r="A644" s="63">
        <v>103070603</v>
      </c>
      <c r="B644" s="67" t="s">
        <v>623</v>
      </c>
      <c r="C644" s="6">
        <v>0</v>
      </c>
    </row>
    <row r="645" customHeight="1" spans="1:3">
      <c r="A645" s="63">
        <v>103070604</v>
      </c>
      <c r="B645" s="67" t="s">
        <v>624</v>
      </c>
      <c r="C645" s="6">
        <v>0</v>
      </c>
    </row>
    <row r="646" customHeight="1" spans="1:3">
      <c r="A646" s="63">
        <v>103070699</v>
      </c>
      <c r="B646" s="67" t="s">
        <v>625</v>
      </c>
      <c r="C646" s="6">
        <v>0</v>
      </c>
    </row>
    <row r="647" customHeight="1" spans="1:3">
      <c r="A647" s="63">
        <v>1030707</v>
      </c>
      <c r="B647" s="71" t="s">
        <v>626</v>
      </c>
      <c r="C647" s="6">
        <v>0</v>
      </c>
    </row>
    <row r="648" customHeight="1" spans="1:3">
      <c r="A648" s="63">
        <v>1030708</v>
      </c>
      <c r="B648" s="71" t="s">
        <v>627</v>
      </c>
      <c r="C648" s="6">
        <f>SUM(C649:C650)</f>
        <v>0</v>
      </c>
    </row>
    <row r="649" customHeight="1" spans="1:3">
      <c r="A649" s="63">
        <v>103070801</v>
      </c>
      <c r="B649" s="67" t="s">
        <v>628</v>
      </c>
      <c r="C649" s="6">
        <v>0</v>
      </c>
    </row>
    <row r="650" customHeight="1" spans="1:3">
      <c r="A650" s="63">
        <v>103070802</v>
      </c>
      <c r="B650" s="67" t="s">
        <v>629</v>
      </c>
      <c r="C650" s="6">
        <v>0</v>
      </c>
    </row>
    <row r="651" customHeight="1" spans="1:3">
      <c r="A651" s="63">
        <v>1030709</v>
      </c>
      <c r="B651" s="71" t="s">
        <v>630</v>
      </c>
      <c r="C651" s="6">
        <v>0</v>
      </c>
    </row>
    <row r="652" customHeight="1" spans="1:3">
      <c r="A652" s="63">
        <v>1030710</v>
      </c>
      <c r="B652" s="71" t="s">
        <v>631</v>
      </c>
      <c r="C652" s="6">
        <f>C653+C654</f>
        <v>0</v>
      </c>
    </row>
    <row r="653" customHeight="1" spans="1:3">
      <c r="A653" s="63">
        <v>103071001</v>
      </c>
      <c r="B653" s="67" t="s">
        <v>632</v>
      </c>
      <c r="C653" s="6">
        <v>0</v>
      </c>
    </row>
    <row r="654" customHeight="1" spans="1:3">
      <c r="A654" s="63">
        <v>103071002</v>
      </c>
      <c r="B654" s="67" t="s">
        <v>633</v>
      </c>
      <c r="C654" s="6">
        <v>0</v>
      </c>
    </row>
    <row r="655" customHeight="1" spans="1:3">
      <c r="A655" s="63">
        <v>1030711</v>
      </c>
      <c r="B655" s="71" t="s">
        <v>634</v>
      </c>
      <c r="C655" s="6">
        <v>0</v>
      </c>
    </row>
    <row r="656" customHeight="1" spans="1:3">
      <c r="A656" s="63">
        <v>1030712</v>
      </c>
      <c r="B656" s="71" t="s">
        <v>635</v>
      </c>
      <c r="C656" s="6">
        <v>0</v>
      </c>
    </row>
    <row r="657" customHeight="1" spans="1:3">
      <c r="A657" s="63">
        <v>1030713</v>
      </c>
      <c r="B657" s="71" t="s">
        <v>636</v>
      </c>
      <c r="C657" s="6">
        <v>0</v>
      </c>
    </row>
    <row r="658" customHeight="1" spans="1:3">
      <c r="A658" s="63">
        <v>1030714</v>
      </c>
      <c r="B658" s="71" t="s">
        <v>637</v>
      </c>
      <c r="C658" s="6">
        <f>SUM(C659:C662)</f>
        <v>0</v>
      </c>
    </row>
    <row r="659" customHeight="1" spans="1:3">
      <c r="A659" s="63">
        <v>103071401</v>
      </c>
      <c r="B659" s="67" t="s">
        <v>638</v>
      </c>
      <c r="C659" s="6">
        <v>0</v>
      </c>
    </row>
    <row r="660" customHeight="1" spans="1:3">
      <c r="A660" s="63">
        <v>103071402</v>
      </c>
      <c r="B660" s="67" t="s">
        <v>639</v>
      </c>
      <c r="C660" s="6">
        <v>0</v>
      </c>
    </row>
    <row r="661" customHeight="1" spans="1:3">
      <c r="A661" s="63">
        <v>103071404</v>
      </c>
      <c r="B661" s="67" t="s">
        <v>640</v>
      </c>
      <c r="C661" s="6">
        <v>0</v>
      </c>
    </row>
    <row r="662" customHeight="1" spans="1:3">
      <c r="A662" s="63">
        <v>103071405</v>
      </c>
      <c r="B662" s="67" t="s">
        <v>641</v>
      </c>
      <c r="C662" s="6">
        <v>0</v>
      </c>
    </row>
    <row r="663" customHeight="1" spans="1:3">
      <c r="A663" s="63">
        <v>1030715</v>
      </c>
      <c r="B663" s="71" t="s">
        <v>642</v>
      </c>
      <c r="C663" s="6">
        <v>0</v>
      </c>
    </row>
    <row r="664" customHeight="1" spans="1:3">
      <c r="A664" s="63">
        <v>1030716</v>
      </c>
      <c r="B664" s="71" t="s">
        <v>643</v>
      </c>
      <c r="C664" s="6">
        <v>0</v>
      </c>
    </row>
    <row r="665" customHeight="1" spans="1:3">
      <c r="A665" s="63">
        <v>1030717</v>
      </c>
      <c r="B665" s="71" t="s">
        <v>644</v>
      </c>
      <c r="C665" s="6">
        <v>0</v>
      </c>
    </row>
    <row r="666" customHeight="1" spans="1:3">
      <c r="A666" s="63">
        <v>1030718</v>
      </c>
      <c r="B666" s="71" t="s">
        <v>645</v>
      </c>
      <c r="C666" s="6">
        <v>0</v>
      </c>
    </row>
    <row r="667" customHeight="1" spans="1:3">
      <c r="A667" s="63">
        <v>1030719</v>
      </c>
      <c r="B667" s="71" t="s">
        <v>646</v>
      </c>
      <c r="C667" s="6">
        <f>C668+C669</f>
        <v>0</v>
      </c>
    </row>
    <row r="668" customHeight="1" spans="1:3">
      <c r="A668" s="63">
        <v>103071901</v>
      </c>
      <c r="B668" s="67" t="s">
        <v>647</v>
      </c>
      <c r="C668" s="6">
        <v>0</v>
      </c>
    </row>
    <row r="669" customHeight="1" spans="1:3">
      <c r="A669" s="63">
        <v>103071999</v>
      </c>
      <c r="B669" s="67" t="s">
        <v>648</v>
      </c>
      <c r="C669" s="6">
        <v>0</v>
      </c>
    </row>
    <row r="670" customHeight="1" spans="1:3">
      <c r="A670" s="63">
        <v>1030720</v>
      </c>
      <c r="B670" s="71" t="s">
        <v>649</v>
      </c>
      <c r="C670" s="6">
        <v>0</v>
      </c>
    </row>
    <row r="671" customHeight="1" spans="1:3">
      <c r="A671" s="63">
        <v>1030721</v>
      </c>
      <c r="B671" s="71" t="s">
        <v>650</v>
      </c>
      <c r="C671" s="6">
        <f>SUM(C672:C674)</f>
        <v>0</v>
      </c>
    </row>
    <row r="672" customHeight="1" spans="1:3">
      <c r="A672" s="63">
        <v>103072101</v>
      </c>
      <c r="B672" s="67" t="s">
        <v>651</v>
      </c>
      <c r="C672" s="6">
        <v>0</v>
      </c>
    </row>
    <row r="673" customHeight="1" spans="1:3">
      <c r="A673" s="63">
        <v>103072102</v>
      </c>
      <c r="B673" s="67" t="s">
        <v>652</v>
      </c>
      <c r="C673" s="6">
        <v>0</v>
      </c>
    </row>
    <row r="674" customHeight="1" spans="1:3">
      <c r="A674" s="63">
        <v>103072199</v>
      </c>
      <c r="B674" s="67" t="s">
        <v>653</v>
      </c>
      <c r="C674" s="6">
        <v>0</v>
      </c>
    </row>
    <row r="675" customHeight="1" spans="1:3">
      <c r="A675" s="63">
        <v>1030799</v>
      </c>
      <c r="B675" s="71" t="s">
        <v>654</v>
      </c>
      <c r="C675" s="6">
        <v>3643</v>
      </c>
    </row>
    <row r="676" customHeight="1" spans="1:3">
      <c r="A676" s="63">
        <v>10308</v>
      </c>
      <c r="B676" s="71" t="s">
        <v>655</v>
      </c>
      <c r="C676" s="6">
        <f>C677+C678</f>
        <v>0</v>
      </c>
    </row>
    <row r="677" customHeight="1" spans="1:3">
      <c r="A677" s="63">
        <v>1030801</v>
      </c>
      <c r="B677" s="71" t="s">
        <v>656</v>
      </c>
      <c r="C677" s="6">
        <v>0</v>
      </c>
    </row>
    <row r="678" customHeight="1" spans="1:3">
      <c r="A678" s="63">
        <v>1030802</v>
      </c>
      <c r="B678" s="71" t="s">
        <v>657</v>
      </c>
      <c r="C678" s="6">
        <v>0</v>
      </c>
    </row>
    <row r="679" customHeight="1" spans="1:3">
      <c r="A679" s="63">
        <v>10309</v>
      </c>
      <c r="B679" s="71" t="s">
        <v>658</v>
      </c>
      <c r="C679" s="6">
        <f>SUM(C680:C684)</f>
        <v>0</v>
      </c>
    </row>
    <row r="680" customHeight="1" spans="1:3">
      <c r="A680" s="63">
        <v>1030901</v>
      </c>
      <c r="B680" s="71" t="s">
        <v>659</v>
      </c>
      <c r="C680" s="6">
        <v>0</v>
      </c>
    </row>
    <row r="681" customHeight="1" spans="1:3">
      <c r="A681" s="63">
        <v>1030902</v>
      </c>
      <c r="B681" s="71" t="s">
        <v>660</v>
      </c>
      <c r="C681" s="6">
        <v>0</v>
      </c>
    </row>
    <row r="682" customHeight="1" spans="1:3">
      <c r="A682" s="63">
        <v>1030903</v>
      </c>
      <c r="B682" s="71" t="s">
        <v>661</v>
      </c>
      <c r="C682" s="6">
        <v>0</v>
      </c>
    </row>
    <row r="683" customHeight="1" spans="1:3">
      <c r="A683" s="63">
        <v>1030904</v>
      </c>
      <c r="B683" s="71" t="s">
        <v>662</v>
      </c>
      <c r="C683" s="6">
        <v>0</v>
      </c>
    </row>
    <row r="684" customHeight="1" spans="1:3">
      <c r="A684" s="63">
        <v>1030999</v>
      </c>
      <c r="B684" s="71" t="s">
        <v>663</v>
      </c>
      <c r="C684" s="6">
        <v>0</v>
      </c>
    </row>
    <row r="685" customHeight="1" spans="1:3">
      <c r="A685" s="63">
        <v>10399</v>
      </c>
      <c r="B685" s="71" t="s">
        <v>664</v>
      </c>
      <c r="C685" s="6">
        <f>SUM(C686:C693)</f>
        <v>0</v>
      </c>
    </row>
    <row r="686" customHeight="1" spans="1:3">
      <c r="A686" s="63">
        <v>1039904</v>
      </c>
      <c r="B686" s="71" t="s">
        <v>665</v>
      </c>
      <c r="C686" s="6">
        <v>0</v>
      </c>
    </row>
    <row r="687" customHeight="1" spans="1:3">
      <c r="A687" s="63">
        <v>1039907</v>
      </c>
      <c r="B687" s="71" t="s">
        <v>666</v>
      </c>
      <c r="C687" s="6">
        <v>0</v>
      </c>
    </row>
    <row r="688" customHeight="1" spans="1:3">
      <c r="A688" s="63">
        <v>1039908</v>
      </c>
      <c r="B688" s="71" t="s">
        <v>667</v>
      </c>
      <c r="C688" s="6">
        <v>0</v>
      </c>
    </row>
    <row r="689" customHeight="1" spans="1:3">
      <c r="A689" s="63">
        <v>1039912</v>
      </c>
      <c r="B689" s="71" t="s">
        <v>668</v>
      </c>
      <c r="C689" s="6">
        <v>0</v>
      </c>
    </row>
    <row r="690" customHeight="1" spans="1:3">
      <c r="A690" s="63">
        <v>1039913</v>
      </c>
      <c r="B690" s="71" t="s">
        <v>669</v>
      </c>
      <c r="C690" s="66">
        <v>0</v>
      </c>
    </row>
    <row r="691" customHeight="1" spans="1:3">
      <c r="A691" s="63">
        <v>1039914</v>
      </c>
      <c r="B691" s="71" t="s">
        <v>670</v>
      </c>
      <c r="C691" s="6">
        <v>0</v>
      </c>
    </row>
    <row r="692" customHeight="1" spans="1:3">
      <c r="A692" s="63">
        <v>1039915</v>
      </c>
      <c r="B692" s="71" t="s">
        <v>671</v>
      </c>
      <c r="C692" s="68">
        <v>0</v>
      </c>
    </row>
    <row r="693" customHeight="1" spans="1:3">
      <c r="A693" s="63">
        <v>1039999</v>
      </c>
      <c r="B693" s="71" t="s">
        <v>672</v>
      </c>
      <c r="C693" s="6">
        <v>0</v>
      </c>
    </row>
  </sheetData>
  <mergeCells count="2">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showGridLines="0" showZeros="0" zoomScaleSheetLayoutView="60" workbookViewId="0">
      <selection activeCell="A1" sqref="A1"/>
    </sheetView>
  </sheetViews>
  <sheetFormatPr defaultColWidth="12.1833333333333" defaultRowHeight="17" customHeight="1" outlineLevelCol="2"/>
  <cols>
    <col min="1" max="1" width="9.86666666666667" style="1" customWidth="1"/>
    <col min="2" max="2" width="54.2333333333333" style="1" customWidth="1"/>
    <col min="3" max="3" width="26" style="1" customWidth="1"/>
    <col min="4" max="16384" width="12.1833333333333" style="1" customWidth="1"/>
  </cols>
  <sheetData>
    <row r="1" customHeight="1" spans="1:1">
      <c r="A1" s="1" t="s">
        <v>673</v>
      </c>
    </row>
    <row r="2" ht="34" customHeight="1" spans="1:3">
      <c r="A2" s="2" t="s">
        <v>2</v>
      </c>
      <c r="B2" s="2"/>
      <c r="C2" s="2"/>
    </row>
    <row r="3" customHeight="1" spans="1:3">
      <c r="A3" s="3" t="s">
        <v>674</v>
      </c>
      <c r="B3" s="3"/>
      <c r="C3" s="3"/>
    </row>
    <row r="4" ht="17.25" customHeight="1" spans="1:3">
      <c r="A4" s="4" t="s">
        <v>14</v>
      </c>
      <c r="B4" s="4" t="s">
        <v>15</v>
      </c>
      <c r="C4" s="4" t="s">
        <v>16</v>
      </c>
    </row>
    <row r="5" customHeight="1" spans="1:3">
      <c r="A5" s="63"/>
      <c r="B5" s="4" t="s">
        <v>675</v>
      </c>
      <c r="C5" s="6">
        <f>SUM(C6,C235,C275,C294,C384,C436,C492,C549,C675,C747,C826,C849,C960,C1024,C1088,C1108,C1138,C1148,C1193,C1213,C1257,C1313,C1316,C1324)</f>
        <v>184103</v>
      </c>
    </row>
    <row r="6" customHeight="1" spans="1:3">
      <c r="A6" s="63">
        <v>201</v>
      </c>
      <c r="B6" s="65" t="s">
        <v>676</v>
      </c>
      <c r="C6" s="6">
        <f>SUM(C7+C19+C28+C39+C50+C61+C72+C80+C89+C102+C111+C122+C134+C141+C149+C155+C162+C169+C176+C183+C190+C198+C204+C210+C217+C232)</f>
        <v>21211</v>
      </c>
    </row>
    <row r="7" customHeight="1" spans="1:3">
      <c r="A7" s="63">
        <v>20101</v>
      </c>
      <c r="B7" s="65" t="s">
        <v>677</v>
      </c>
      <c r="C7" s="6">
        <f>SUM(C8:C18)</f>
        <v>1054</v>
      </c>
    </row>
    <row r="8" customHeight="1" spans="1:3">
      <c r="A8" s="63">
        <v>2010101</v>
      </c>
      <c r="B8" s="63" t="s">
        <v>678</v>
      </c>
      <c r="C8" s="6">
        <v>788</v>
      </c>
    </row>
    <row r="9" customHeight="1" spans="1:3">
      <c r="A9" s="63">
        <v>2010102</v>
      </c>
      <c r="B9" s="63" t="s">
        <v>679</v>
      </c>
      <c r="C9" s="66">
        <v>28</v>
      </c>
    </row>
    <row r="10" customHeight="1" spans="1:3">
      <c r="A10" s="63">
        <v>2010103</v>
      </c>
      <c r="B10" s="67" t="s">
        <v>680</v>
      </c>
      <c r="C10" s="6">
        <v>8</v>
      </c>
    </row>
    <row r="11" customHeight="1" spans="1:3">
      <c r="A11" s="63">
        <v>2010104</v>
      </c>
      <c r="B11" s="63" t="s">
        <v>681</v>
      </c>
      <c r="C11" s="68">
        <v>91</v>
      </c>
    </row>
    <row r="12" customHeight="1" spans="1:3">
      <c r="A12" s="63">
        <v>2010105</v>
      </c>
      <c r="B12" s="63" t="s">
        <v>682</v>
      </c>
      <c r="C12" s="6">
        <v>0</v>
      </c>
    </row>
    <row r="13" customHeight="1" spans="1:3">
      <c r="A13" s="63">
        <v>2010106</v>
      </c>
      <c r="B13" s="63" t="s">
        <v>683</v>
      </c>
      <c r="C13" s="6">
        <v>23</v>
      </c>
    </row>
    <row r="14" customHeight="1" spans="1:3">
      <c r="A14" s="63">
        <v>2010107</v>
      </c>
      <c r="B14" s="63" t="s">
        <v>684</v>
      </c>
      <c r="C14" s="6">
        <v>0</v>
      </c>
    </row>
    <row r="15" customHeight="1" spans="1:3">
      <c r="A15" s="63">
        <v>2010108</v>
      </c>
      <c r="B15" s="63" t="s">
        <v>685</v>
      </c>
      <c r="C15" s="6">
        <v>71</v>
      </c>
    </row>
    <row r="16" customHeight="1" spans="1:3">
      <c r="A16" s="63">
        <v>2010109</v>
      </c>
      <c r="B16" s="63" t="s">
        <v>686</v>
      </c>
      <c r="C16" s="6">
        <v>0</v>
      </c>
    </row>
    <row r="17" customHeight="1" spans="1:3">
      <c r="A17" s="63">
        <v>2010150</v>
      </c>
      <c r="B17" s="63" t="s">
        <v>687</v>
      </c>
      <c r="C17" s="6">
        <v>0</v>
      </c>
    </row>
    <row r="18" customHeight="1" spans="1:3">
      <c r="A18" s="63">
        <v>2010199</v>
      </c>
      <c r="B18" s="63" t="s">
        <v>688</v>
      </c>
      <c r="C18" s="6">
        <v>45</v>
      </c>
    </row>
    <row r="19" customHeight="1" spans="1:3">
      <c r="A19" s="63">
        <v>20102</v>
      </c>
      <c r="B19" s="65" t="s">
        <v>689</v>
      </c>
      <c r="C19" s="6">
        <f>SUM(C20:C27)</f>
        <v>684</v>
      </c>
    </row>
    <row r="20" customHeight="1" spans="1:3">
      <c r="A20" s="63">
        <v>2010201</v>
      </c>
      <c r="B20" s="63" t="s">
        <v>678</v>
      </c>
      <c r="C20" s="6">
        <v>553</v>
      </c>
    </row>
    <row r="21" customHeight="1" spans="1:3">
      <c r="A21" s="63">
        <v>2010202</v>
      </c>
      <c r="B21" s="63" t="s">
        <v>679</v>
      </c>
      <c r="C21" s="6">
        <v>60</v>
      </c>
    </row>
    <row r="22" customHeight="1" spans="1:3">
      <c r="A22" s="63">
        <v>2010203</v>
      </c>
      <c r="B22" s="63" t="s">
        <v>680</v>
      </c>
      <c r="C22" s="6">
        <v>0</v>
      </c>
    </row>
    <row r="23" customHeight="1" spans="1:3">
      <c r="A23" s="63">
        <v>2010204</v>
      </c>
      <c r="B23" s="63" t="s">
        <v>690</v>
      </c>
      <c r="C23" s="6">
        <v>42</v>
      </c>
    </row>
    <row r="24" customHeight="1" spans="1:3">
      <c r="A24" s="63">
        <v>2010205</v>
      </c>
      <c r="B24" s="63" t="s">
        <v>691</v>
      </c>
      <c r="C24" s="6">
        <v>3</v>
      </c>
    </row>
    <row r="25" customHeight="1" spans="1:3">
      <c r="A25" s="63">
        <v>2010206</v>
      </c>
      <c r="B25" s="63" t="s">
        <v>692</v>
      </c>
      <c r="C25" s="6">
        <v>0</v>
      </c>
    </row>
    <row r="26" customHeight="1" spans="1:3">
      <c r="A26" s="63">
        <v>2010250</v>
      </c>
      <c r="B26" s="63" t="s">
        <v>687</v>
      </c>
      <c r="C26" s="6">
        <v>0</v>
      </c>
    </row>
    <row r="27" customHeight="1" spans="1:3">
      <c r="A27" s="63">
        <v>2010299</v>
      </c>
      <c r="B27" s="63" t="s">
        <v>693</v>
      </c>
      <c r="C27" s="6">
        <v>26</v>
      </c>
    </row>
    <row r="28" customHeight="1" spans="1:3">
      <c r="A28" s="63">
        <v>20103</v>
      </c>
      <c r="B28" s="65" t="s">
        <v>694</v>
      </c>
      <c r="C28" s="6">
        <f>SUM(C29:C38)</f>
        <v>7741</v>
      </c>
    </row>
    <row r="29" customHeight="1" spans="1:3">
      <c r="A29" s="63">
        <v>2010301</v>
      </c>
      <c r="B29" s="63" t="s">
        <v>678</v>
      </c>
      <c r="C29" s="6">
        <v>3907</v>
      </c>
    </row>
    <row r="30" customHeight="1" spans="1:3">
      <c r="A30" s="63">
        <v>2010302</v>
      </c>
      <c r="B30" s="63" t="s">
        <v>679</v>
      </c>
      <c r="C30" s="6">
        <v>41</v>
      </c>
    </row>
    <row r="31" customHeight="1" spans="1:3">
      <c r="A31" s="63">
        <v>2010303</v>
      </c>
      <c r="B31" s="63" t="s">
        <v>680</v>
      </c>
      <c r="C31" s="6">
        <v>2035</v>
      </c>
    </row>
    <row r="32" customHeight="1" spans="1:3">
      <c r="A32" s="63">
        <v>2010304</v>
      </c>
      <c r="B32" s="63" t="s">
        <v>695</v>
      </c>
      <c r="C32" s="6">
        <v>0</v>
      </c>
    </row>
    <row r="33" customHeight="1" spans="1:3">
      <c r="A33" s="63">
        <v>2010305</v>
      </c>
      <c r="B33" s="63" t="s">
        <v>696</v>
      </c>
      <c r="C33" s="6">
        <v>0</v>
      </c>
    </row>
    <row r="34" customHeight="1" spans="1:3">
      <c r="A34" s="63">
        <v>2010306</v>
      </c>
      <c r="B34" s="63" t="s">
        <v>697</v>
      </c>
      <c r="C34" s="6">
        <v>0</v>
      </c>
    </row>
    <row r="35" customHeight="1" spans="1:3">
      <c r="A35" s="63">
        <v>2010308</v>
      </c>
      <c r="B35" s="63" t="s">
        <v>698</v>
      </c>
      <c r="C35" s="6">
        <v>124</v>
      </c>
    </row>
    <row r="36" customHeight="1" spans="1:3">
      <c r="A36" s="63">
        <v>2010309</v>
      </c>
      <c r="B36" s="63" t="s">
        <v>699</v>
      </c>
      <c r="C36" s="6">
        <v>0</v>
      </c>
    </row>
    <row r="37" customHeight="1" spans="1:3">
      <c r="A37" s="63">
        <v>2010350</v>
      </c>
      <c r="B37" s="63" t="s">
        <v>687</v>
      </c>
      <c r="C37" s="6">
        <v>0</v>
      </c>
    </row>
    <row r="38" customHeight="1" spans="1:3">
      <c r="A38" s="63">
        <v>2010399</v>
      </c>
      <c r="B38" s="63" t="s">
        <v>700</v>
      </c>
      <c r="C38" s="6">
        <v>1634</v>
      </c>
    </row>
    <row r="39" customHeight="1" spans="1:3">
      <c r="A39" s="63">
        <v>20104</v>
      </c>
      <c r="B39" s="65" t="s">
        <v>701</v>
      </c>
      <c r="C39" s="6">
        <f>SUM(C40:C49)</f>
        <v>373</v>
      </c>
    </row>
    <row r="40" customHeight="1" spans="1:3">
      <c r="A40" s="63">
        <v>2010401</v>
      </c>
      <c r="B40" s="63" t="s">
        <v>678</v>
      </c>
      <c r="C40" s="6">
        <v>165</v>
      </c>
    </row>
    <row r="41" customHeight="1" spans="1:3">
      <c r="A41" s="63">
        <v>2010402</v>
      </c>
      <c r="B41" s="63" t="s">
        <v>679</v>
      </c>
      <c r="C41" s="6">
        <v>0</v>
      </c>
    </row>
    <row r="42" customHeight="1" spans="1:3">
      <c r="A42" s="63">
        <v>2010403</v>
      </c>
      <c r="B42" s="63" t="s">
        <v>680</v>
      </c>
      <c r="C42" s="6">
        <v>0</v>
      </c>
    </row>
    <row r="43" customHeight="1" spans="1:3">
      <c r="A43" s="63">
        <v>2010404</v>
      </c>
      <c r="B43" s="63" t="s">
        <v>702</v>
      </c>
      <c r="C43" s="6">
        <v>0</v>
      </c>
    </row>
    <row r="44" customHeight="1" spans="1:3">
      <c r="A44" s="63">
        <v>2010405</v>
      </c>
      <c r="B44" s="63" t="s">
        <v>703</v>
      </c>
      <c r="C44" s="6">
        <v>0</v>
      </c>
    </row>
    <row r="45" customHeight="1" spans="1:3">
      <c r="A45" s="63">
        <v>2010406</v>
      </c>
      <c r="B45" s="63" t="s">
        <v>704</v>
      </c>
      <c r="C45" s="6">
        <v>0</v>
      </c>
    </row>
    <row r="46" customHeight="1" spans="1:3">
      <c r="A46" s="63">
        <v>2010407</v>
      </c>
      <c r="B46" s="63" t="s">
        <v>705</v>
      </c>
      <c r="C46" s="6">
        <v>0</v>
      </c>
    </row>
    <row r="47" customHeight="1" spans="1:3">
      <c r="A47" s="63">
        <v>2010408</v>
      </c>
      <c r="B47" s="63" t="s">
        <v>706</v>
      </c>
      <c r="C47" s="6">
        <v>0</v>
      </c>
    </row>
    <row r="48" customHeight="1" spans="1:3">
      <c r="A48" s="63">
        <v>2010450</v>
      </c>
      <c r="B48" s="63" t="s">
        <v>687</v>
      </c>
      <c r="C48" s="6">
        <v>0</v>
      </c>
    </row>
    <row r="49" customHeight="1" spans="1:3">
      <c r="A49" s="63">
        <v>2010499</v>
      </c>
      <c r="B49" s="63" t="s">
        <v>707</v>
      </c>
      <c r="C49" s="6">
        <v>208</v>
      </c>
    </row>
    <row r="50" customHeight="1" spans="1:3">
      <c r="A50" s="63">
        <v>20105</v>
      </c>
      <c r="B50" s="65" t="s">
        <v>708</v>
      </c>
      <c r="C50" s="6">
        <f>SUM(C51:C60)</f>
        <v>453</v>
      </c>
    </row>
    <row r="51" customHeight="1" spans="1:3">
      <c r="A51" s="63">
        <v>2010501</v>
      </c>
      <c r="B51" s="63" t="s">
        <v>678</v>
      </c>
      <c r="C51" s="6">
        <v>210</v>
      </c>
    </row>
    <row r="52" customHeight="1" spans="1:3">
      <c r="A52" s="63">
        <v>2010502</v>
      </c>
      <c r="B52" s="63" t="s">
        <v>679</v>
      </c>
      <c r="C52" s="6">
        <v>0</v>
      </c>
    </row>
    <row r="53" customHeight="1" spans="1:3">
      <c r="A53" s="63">
        <v>2010503</v>
      </c>
      <c r="B53" s="63" t="s">
        <v>680</v>
      </c>
      <c r="C53" s="6">
        <v>0</v>
      </c>
    </row>
    <row r="54" customHeight="1" spans="1:3">
      <c r="A54" s="63">
        <v>2010504</v>
      </c>
      <c r="B54" s="63" t="s">
        <v>709</v>
      </c>
      <c r="C54" s="6">
        <v>0</v>
      </c>
    </row>
    <row r="55" customHeight="1" spans="1:3">
      <c r="A55" s="63">
        <v>2010505</v>
      </c>
      <c r="B55" s="63" t="s">
        <v>710</v>
      </c>
      <c r="C55" s="6">
        <v>173</v>
      </c>
    </row>
    <row r="56" customHeight="1" spans="1:3">
      <c r="A56" s="63">
        <v>2010506</v>
      </c>
      <c r="B56" s="63" t="s">
        <v>711</v>
      </c>
      <c r="C56" s="6">
        <v>0</v>
      </c>
    </row>
    <row r="57" customHeight="1" spans="1:3">
      <c r="A57" s="63">
        <v>2010507</v>
      </c>
      <c r="B57" s="63" t="s">
        <v>712</v>
      </c>
      <c r="C57" s="6">
        <v>15</v>
      </c>
    </row>
    <row r="58" customHeight="1" spans="1:3">
      <c r="A58" s="63">
        <v>2010508</v>
      </c>
      <c r="B58" s="63" t="s">
        <v>713</v>
      </c>
      <c r="C58" s="6">
        <v>0</v>
      </c>
    </row>
    <row r="59" customHeight="1" spans="1:3">
      <c r="A59" s="63">
        <v>2010550</v>
      </c>
      <c r="B59" s="63" t="s">
        <v>687</v>
      </c>
      <c r="C59" s="6">
        <v>0</v>
      </c>
    </row>
    <row r="60" customHeight="1" spans="1:3">
      <c r="A60" s="63">
        <v>2010599</v>
      </c>
      <c r="B60" s="63" t="s">
        <v>714</v>
      </c>
      <c r="C60" s="6">
        <v>55</v>
      </c>
    </row>
    <row r="61" customHeight="1" spans="1:3">
      <c r="A61" s="63">
        <v>20106</v>
      </c>
      <c r="B61" s="65" t="s">
        <v>715</v>
      </c>
      <c r="C61" s="6">
        <f>SUM(C62:C71)</f>
        <v>923</v>
      </c>
    </row>
    <row r="62" customHeight="1" spans="1:3">
      <c r="A62" s="63">
        <v>2010601</v>
      </c>
      <c r="B62" s="63" t="s">
        <v>678</v>
      </c>
      <c r="C62" s="6">
        <v>812</v>
      </c>
    </row>
    <row r="63" customHeight="1" spans="1:3">
      <c r="A63" s="63">
        <v>2010602</v>
      </c>
      <c r="B63" s="63" t="s">
        <v>679</v>
      </c>
      <c r="C63" s="6">
        <v>39</v>
      </c>
    </row>
    <row r="64" customHeight="1" spans="1:3">
      <c r="A64" s="63">
        <v>2010603</v>
      </c>
      <c r="B64" s="63" t="s">
        <v>680</v>
      </c>
      <c r="C64" s="6">
        <v>0</v>
      </c>
    </row>
    <row r="65" customHeight="1" spans="1:3">
      <c r="A65" s="63">
        <v>2010604</v>
      </c>
      <c r="B65" s="63" t="s">
        <v>716</v>
      </c>
      <c r="C65" s="6">
        <v>0</v>
      </c>
    </row>
    <row r="66" customHeight="1" spans="1:3">
      <c r="A66" s="63">
        <v>2010605</v>
      </c>
      <c r="B66" s="63" t="s">
        <v>717</v>
      </c>
      <c r="C66" s="6">
        <v>10</v>
      </c>
    </row>
    <row r="67" customHeight="1" spans="1:3">
      <c r="A67" s="63">
        <v>2010606</v>
      </c>
      <c r="B67" s="63" t="s">
        <v>718</v>
      </c>
      <c r="C67" s="6">
        <v>0</v>
      </c>
    </row>
    <row r="68" customHeight="1" spans="1:3">
      <c r="A68" s="63">
        <v>2010607</v>
      </c>
      <c r="B68" s="63" t="s">
        <v>719</v>
      </c>
      <c r="C68" s="6">
        <v>0</v>
      </c>
    </row>
    <row r="69" customHeight="1" spans="1:3">
      <c r="A69" s="63">
        <v>2010608</v>
      </c>
      <c r="B69" s="63" t="s">
        <v>720</v>
      </c>
      <c r="C69" s="6">
        <v>0</v>
      </c>
    </row>
    <row r="70" customHeight="1" spans="1:3">
      <c r="A70" s="63">
        <v>2010650</v>
      </c>
      <c r="B70" s="63" t="s">
        <v>687</v>
      </c>
      <c r="C70" s="6">
        <v>0</v>
      </c>
    </row>
    <row r="71" customHeight="1" spans="1:3">
      <c r="A71" s="63">
        <v>2010699</v>
      </c>
      <c r="B71" s="63" t="s">
        <v>721</v>
      </c>
      <c r="C71" s="6">
        <v>62</v>
      </c>
    </row>
    <row r="72" customHeight="1" spans="1:3">
      <c r="A72" s="63">
        <v>20107</v>
      </c>
      <c r="B72" s="65" t="s">
        <v>722</v>
      </c>
      <c r="C72" s="6">
        <f>SUM(C73:C79)</f>
        <v>458</v>
      </c>
    </row>
    <row r="73" customHeight="1" spans="1:3">
      <c r="A73" s="63">
        <v>2010701</v>
      </c>
      <c r="B73" s="63" t="s">
        <v>678</v>
      </c>
      <c r="C73" s="6">
        <v>0</v>
      </c>
    </row>
    <row r="74" customHeight="1" spans="1:3">
      <c r="A74" s="63">
        <v>2010702</v>
      </c>
      <c r="B74" s="63" t="s">
        <v>679</v>
      </c>
      <c r="C74" s="6">
        <v>0</v>
      </c>
    </row>
    <row r="75" customHeight="1" spans="1:3">
      <c r="A75" s="63">
        <v>2010703</v>
      </c>
      <c r="B75" s="63" t="s">
        <v>680</v>
      </c>
      <c r="C75" s="6">
        <v>0</v>
      </c>
    </row>
    <row r="76" customHeight="1" spans="1:3">
      <c r="A76" s="63">
        <v>2010709</v>
      </c>
      <c r="B76" s="63" t="s">
        <v>719</v>
      </c>
      <c r="C76" s="6">
        <v>0</v>
      </c>
    </row>
    <row r="77" customHeight="1" spans="1:3">
      <c r="A77" s="63">
        <v>2010710</v>
      </c>
      <c r="B77" s="63" t="s">
        <v>723</v>
      </c>
      <c r="C77" s="6">
        <v>0</v>
      </c>
    </row>
    <row r="78" customHeight="1" spans="1:3">
      <c r="A78" s="63">
        <v>2010750</v>
      </c>
      <c r="B78" s="63" t="s">
        <v>687</v>
      </c>
      <c r="C78" s="6">
        <v>0</v>
      </c>
    </row>
    <row r="79" customHeight="1" spans="1:3">
      <c r="A79" s="63">
        <v>2010799</v>
      </c>
      <c r="B79" s="63" t="s">
        <v>724</v>
      </c>
      <c r="C79" s="6">
        <v>458</v>
      </c>
    </row>
    <row r="80" customHeight="1" spans="1:3">
      <c r="A80" s="63">
        <v>20108</v>
      </c>
      <c r="B80" s="65" t="s">
        <v>725</v>
      </c>
      <c r="C80" s="6">
        <f>SUM(C81:C88)</f>
        <v>681</v>
      </c>
    </row>
    <row r="81" customHeight="1" spans="1:3">
      <c r="A81" s="63">
        <v>2010801</v>
      </c>
      <c r="B81" s="63" t="s">
        <v>678</v>
      </c>
      <c r="C81" s="6">
        <v>151</v>
      </c>
    </row>
    <row r="82" customHeight="1" spans="1:3">
      <c r="A82" s="63">
        <v>2010802</v>
      </c>
      <c r="B82" s="63" t="s">
        <v>679</v>
      </c>
      <c r="C82" s="6">
        <v>0</v>
      </c>
    </row>
    <row r="83" customHeight="1" spans="1:3">
      <c r="A83" s="63">
        <v>2010803</v>
      </c>
      <c r="B83" s="63" t="s">
        <v>680</v>
      </c>
      <c r="C83" s="6">
        <v>0</v>
      </c>
    </row>
    <row r="84" customHeight="1" spans="1:3">
      <c r="A84" s="63">
        <v>2010804</v>
      </c>
      <c r="B84" s="63" t="s">
        <v>726</v>
      </c>
      <c r="C84" s="6">
        <v>57</v>
      </c>
    </row>
    <row r="85" customHeight="1" spans="1:3">
      <c r="A85" s="63">
        <v>2010805</v>
      </c>
      <c r="B85" s="63" t="s">
        <v>727</v>
      </c>
      <c r="C85" s="6">
        <v>0</v>
      </c>
    </row>
    <row r="86" customHeight="1" spans="1:3">
      <c r="A86" s="63">
        <v>2010806</v>
      </c>
      <c r="B86" s="63" t="s">
        <v>719</v>
      </c>
      <c r="C86" s="6">
        <v>0</v>
      </c>
    </row>
    <row r="87" customHeight="1" spans="1:3">
      <c r="A87" s="63">
        <v>2010850</v>
      </c>
      <c r="B87" s="63" t="s">
        <v>687</v>
      </c>
      <c r="C87" s="6">
        <v>0</v>
      </c>
    </row>
    <row r="88" customHeight="1" spans="1:3">
      <c r="A88" s="63">
        <v>2010899</v>
      </c>
      <c r="B88" s="63" t="s">
        <v>728</v>
      </c>
      <c r="C88" s="6">
        <v>473</v>
      </c>
    </row>
    <row r="89" customHeight="1" spans="1:3">
      <c r="A89" s="63">
        <v>20109</v>
      </c>
      <c r="B89" s="65" t="s">
        <v>729</v>
      </c>
      <c r="C89" s="6">
        <f>SUM(C90:C101)</f>
        <v>0</v>
      </c>
    </row>
    <row r="90" customHeight="1" spans="1:3">
      <c r="A90" s="63">
        <v>2010901</v>
      </c>
      <c r="B90" s="63" t="s">
        <v>678</v>
      </c>
      <c r="C90" s="6">
        <v>0</v>
      </c>
    </row>
    <row r="91" customHeight="1" spans="1:3">
      <c r="A91" s="63">
        <v>2010902</v>
      </c>
      <c r="B91" s="63" t="s">
        <v>679</v>
      </c>
      <c r="C91" s="6">
        <v>0</v>
      </c>
    </row>
    <row r="92" customHeight="1" spans="1:3">
      <c r="A92" s="63">
        <v>2010903</v>
      </c>
      <c r="B92" s="63" t="s">
        <v>680</v>
      </c>
      <c r="C92" s="6">
        <v>0</v>
      </c>
    </row>
    <row r="93" customHeight="1" spans="1:3">
      <c r="A93" s="63">
        <v>2010905</v>
      </c>
      <c r="B93" s="63" t="s">
        <v>730</v>
      </c>
      <c r="C93" s="6">
        <v>0</v>
      </c>
    </row>
    <row r="94" customHeight="1" spans="1:3">
      <c r="A94" s="63">
        <v>2010907</v>
      </c>
      <c r="B94" s="63" t="s">
        <v>731</v>
      </c>
      <c r="C94" s="6">
        <v>0</v>
      </c>
    </row>
    <row r="95" customHeight="1" spans="1:3">
      <c r="A95" s="63">
        <v>2010908</v>
      </c>
      <c r="B95" s="63" t="s">
        <v>719</v>
      </c>
      <c r="C95" s="6">
        <v>0</v>
      </c>
    </row>
    <row r="96" customHeight="1" spans="1:3">
      <c r="A96" s="63">
        <v>2010909</v>
      </c>
      <c r="B96" s="63" t="s">
        <v>732</v>
      </c>
      <c r="C96" s="6">
        <v>0</v>
      </c>
    </row>
    <row r="97" customHeight="1" spans="1:3">
      <c r="A97" s="63">
        <v>2010910</v>
      </c>
      <c r="B97" s="63" t="s">
        <v>733</v>
      </c>
      <c r="C97" s="6">
        <v>0</v>
      </c>
    </row>
    <row r="98" customHeight="1" spans="1:3">
      <c r="A98" s="63">
        <v>2010911</v>
      </c>
      <c r="B98" s="63" t="s">
        <v>734</v>
      </c>
      <c r="C98" s="6">
        <v>0</v>
      </c>
    </row>
    <row r="99" customHeight="1" spans="1:3">
      <c r="A99" s="63">
        <v>2010912</v>
      </c>
      <c r="B99" s="63" t="s">
        <v>735</v>
      </c>
      <c r="C99" s="6">
        <v>0</v>
      </c>
    </row>
    <row r="100" customHeight="1" spans="1:3">
      <c r="A100" s="63">
        <v>2010950</v>
      </c>
      <c r="B100" s="63" t="s">
        <v>687</v>
      </c>
      <c r="C100" s="6">
        <v>0</v>
      </c>
    </row>
    <row r="101" customHeight="1" spans="1:3">
      <c r="A101" s="63">
        <v>2010999</v>
      </c>
      <c r="B101" s="63" t="s">
        <v>736</v>
      </c>
      <c r="C101" s="6">
        <v>0</v>
      </c>
    </row>
    <row r="102" customHeight="1" spans="1:3">
      <c r="A102" s="63">
        <v>20111</v>
      </c>
      <c r="B102" s="65" t="s">
        <v>737</v>
      </c>
      <c r="C102" s="6">
        <f>SUM(C103:C110)</f>
        <v>929</v>
      </c>
    </row>
    <row r="103" customHeight="1" spans="1:3">
      <c r="A103" s="63">
        <v>2011101</v>
      </c>
      <c r="B103" s="63" t="s">
        <v>678</v>
      </c>
      <c r="C103" s="6">
        <v>742</v>
      </c>
    </row>
    <row r="104" customHeight="1" spans="1:3">
      <c r="A104" s="63">
        <v>2011102</v>
      </c>
      <c r="B104" s="63" t="s">
        <v>679</v>
      </c>
      <c r="C104" s="6">
        <v>30</v>
      </c>
    </row>
    <row r="105" customHeight="1" spans="1:3">
      <c r="A105" s="63">
        <v>2011103</v>
      </c>
      <c r="B105" s="63" t="s">
        <v>680</v>
      </c>
      <c r="C105" s="6">
        <v>0</v>
      </c>
    </row>
    <row r="106" customHeight="1" spans="1:3">
      <c r="A106" s="63">
        <v>2011104</v>
      </c>
      <c r="B106" s="63" t="s">
        <v>738</v>
      </c>
      <c r="C106" s="6">
        <v>0</v>
      </c>
    </row>
    <row r="107" customHeight="1" spans="1:3">
      <c r="A107" s="63">
        <v>2011105</v>
      </c>
      <c r="B107" s="63" t="s">
        <v>739</v>
      </c>
      <c r="C107" s="6">
        <v>0</v>
      </c>
    </row>
    <row r="108" customHeight="1" spans="1:3">
      <c r="A108" s="63">
        <v>2011106</v>
      </c>
      <c r="B108" s="63" t="s">
        <v>740</v>
      </c>
      <c r="C108" s="6">
        <v>0</v>
      </c>
    </row>
    <row r="109" customHeight="1" spans="1:3">
      <c r="A109" s="63">
        <v>2011150</v>
      </c>
      <c r="B109" s="63" t="s">
        <v>687</v>
      </c>
      <c r="C109" s="6">
        <v>0</v>
      </c>
    </row>
    <row r="110" customHeight="1" spans="1:3">
      <c r="A110" s="63">
        <v>2011199</v>
      </c>
      <c r="B110" s="63" t="s">
        <v>741</v>
      </c>
      <c r="C110" s="6">
        <v>157</v>
      </c>
    </row>
    <row r="111" customHeight="1" spans="1:3">
      <c r="A111" s="63">
        <v>20113</v>
      </c>
      <c r="B111" s="65" t="s">
        <v>742</v>
      </c>
      <c r="C111" s="6">
        <f>SUM(C112:C121)</f>
        <v>301</v>
      </c>
    </row>
    <row r="112" customHeight="1" spans="1:3">
      <c r="A112" s="63">
        <v>2011301</v>
      </c>
      <c r="B112" s="63" t="s">
        <v>678</v>
      </c>
      <c r="C112" s="6">
        <v>240</v>
      </c>
    </row>
    <row r="113" customHeight="1" spans="1:3">
      <c r="A113" s="63">
        <v>2011302</v>
      </c>
      <c r="B113" s="63" t="s">
        <v>679</v>
      </c>
      <c r="C113" s="6">
        <v>0</v>
      </c>
    </row>
    <row r="114" customHeight="1" spans="1:3">
      <c r="A114" s="63">
        <v>2011303</v>
      </c>
      <c r="B114" s="63" t="s">
        <v>680</v>
      </c>
      <c r="C114" s="6">
        <v>0</v>
      </c>
    </row>
    <row r="115" customHeight="1" spans="1:3">
      <c r="A115" s="63">
        <v>2011304</v>
      </c>
      <c r="B115" s="63" t="s">
        <v>743</v>
      </c>
      <c r="C115" s="6">
        <v>0</v>
      </c>
    </row>
    <row r="116" customHeight="1" spans="1:3">
      <c r="A116" s="63">
        <v>2011305</v>
      </c>
      <c r="B116" s="63" t="s">
        <v>744</v>
      </c>
      <c r="C116" s="6">
        <v>0</v>
      </c>
    </row>
    <row r="117" customHeight="1" spans="1:3">
      <c r="A117" s="63">
        <v>2011306</v>
      </c>
      <c r="B117" s="63" t="s">
        <v>745</v>
      </c>
      <c r="C117" s="6">
        <v>0</v>
      </c>
    </row>
    <row r="118" customHeight="1" spans="1:3">
      <c r="A118" s="63">
        <v>2011307</v>
      </c>
      <c r="B118" s="63" t="s">
        <v>746</v>
      </c>
      <c r="C118" s="6">
        <v>0</v>
      </c>
    </row>
    <row r="119" customHeight="1" spans="1:3">
      <c r="A119" s="63">
        <v>2011308</v>
      </c>
      <c r="B119" s="63" t="s">
        <v>747</v>
      </c>
      <c r="C119" s="6">
        <v>13</v>
      </c>
    </row>
    <row r="120" customHeight="1" spans="1:3">
      <c r="A120" s="63">
        <v>2011350</v>
      </c>
      <c r="B120" s="63" t="s">
        <v>687</v>
      </c>
      <c r="C120" s="6">
        <v>0</v>
      </c>
    </row>
    <row r="121" customHeight="1" spans="1:3">
      <c r="A121" s="63">
        <v>2011399</v>
      </c>
      <c r="B121" s="63" t="s">
        <v>748</v>
      </c>
      <c r="C121" s="6">
        <v>48</v>
      </c>
    </row>
    <row r="122" customHeight="1" spans="1:3">
      <c r="A122" s="63">
        <v>20114</v>
      </c>
      <c r="B122" s="65" t="s">
        <v>749</v>
      </c>
      <c r="C122" s="6">
        <f>SUM(C123:C133)</f>
        <v>11</v>
      </c>
    </row>
    <row r="123" customHeight="1" spans="1:3">
      <c r="A123" s="63">
        <v>2011401</v>
      </c>
      <c r="B123" s="63" t="s">
        <v>678</v>
      </c>
      <c r="C123" s="6">
        <v>0</v>
      </c>
    </row>
    <row r="124" customHeight="1" spans="1:3">
      <c r="A124" s="63">
        <v>2011402</v>
      </c>
      <c r="B124" s="63" t="s">
        <v>679</v>
      </c>
      <c r="C124" s="6">
        <v>11</v>
      </c>
    </row>
    <row r="125" customHeight="1" spans="1:3">
      <c r="A125" s="63">
        <v>2011403</v>
      </c>
      <c r="B125" s="63" t="s">
        <v>680</v>
      </c>
      <c r="C125" s="6">
        <v>0</v>
      </c>
    </row>
    <row r="126" customHeight="1" spans="1:3">
      <c r="A126" s="63">
        <v>2011404</v>
      </c>
      <c r="B126" s="63" t="s">
        <v>750</v>
      </c>
      <c r="C126" s="6">
        <v>0</v>
      </c>
    </row>
    <row r="127" customHeight="1" spans="1:3">
      <c r="A127" s="63">
        <v>2011405</v>
      </c>
      <c r="B127" s="63" t="s">
        <v>751</v>
      </c>
      <c r="C127" s="6">
        <v>0</v>
      </c>
    </row>
    <row r="128" customHeight="1" spans="1:3">
      <c r="A128" s="63">
        <v>2011408</v>
      </c>
      <c r="B128" s="63" t="s">
        <v>752</v>
      </c>
      <c r="C128" s="6">
        <v>0</v>
      </c>
    </row>
    <row r="129" customHeight="1" spans="1:3">
      <c r="A129" s="63">
        <v>2011409</v>
      </c>
      <c r="B129" s="63" t="s">
        <v>753</v>
      </c>
      <c r="C129" s="6">
        <v>0</v>
      </c>
    </row>
    <row r="130" customHeight="1" spans="1:3">
      <c r="A130" s="63">
        <v>2011410</v>
      </c>
      <c r="B130" s="63" t="s">
        <v>754</v>
      </c>
      <c r="C130" s="6">
        <v>0</v>
      </c>
    </row>
    <row r="131" customHeight="1" spans="1:3">
      <c r="A131" s="63">
        <v>2011411</v>
      </c>
      <c r="B131" s="63" t="s">
        <v>755</v>
      </c>
      <c r="C131" s="6">
        <v>0</v>
      </c>
    </row>
    <row r="132" customHeight="1" spans="1:3">
      <c r="A132" s="63">
        <v>2011450</v>
      </c>
      <c r="B132" s="63" t="s">
        <v>687</v>
      </c>
      <c r="C132" s="6">
        <v>0</v>
      </c>
    </row>
    <row r="133" customHeight="1" spans="1:3">
      <c r="A133" s="63">
        <v>2011499</v>
      </c>
      <c r="B133" s="63" t="s">
        <v>756</v>
      </c>
      <c r="C133" s="6">
        <v>0</v>
      </c>
    </row>
    <row r="134" customHeight="1" spans="1:3">
      <c r="A134" s="63">
        <v>20123</v>
      </c>
      <c r="B134" s="65" t="s">
        <v>757</v>
      </c>
      <c r="C134" s="6">
        <f>SUM(C135:C140)</f>
        <v>4</v>
      </c>
    </row>
    <row r="135" customHeight="1" spans="1:3">
      <c r="A135" s="63">
        <v>2012301</v>
      </c>
      <c r="B135" s="63" t="s">
        <v>678</v>
      </c>
      <c r="C135" s="6">
        <v>0</v>
      </c>
    </row>
    <row r="136" customHeight="1" spans="1:3">
      <c r="A136" s="63">
        <v>2012302</v>
      </c>
      <c r="B136" s="63" t="s">
        <v>679</v>
      </c>
      <c r="C136" s="6">
        <v>0</v>
      </c>
    </row>
    <row r="137" customHeight="1" spans="1:3">
      <c r="A137" s="63">
        <v>2012303</v>
      </c>
      <c r="B137" s="63" t="s">
        <v>680</v>
      </c>
      <c r="C137" s="6">
        <v>0</v>
      </c>
    </row>
    <row r="138" customHeight="1" spans="1:3">
      <c r="A138" s="63">
        <v>2012304</v>
      </c>
      <c r="B138" s="63" t="s">
        <v>758</v>
      </c>
      <c r="C138" s="6">
        <v>4</v>
      </c>
    </row>
    <row r="139" customHeight="1" spans="1:3">
      <c r="A139" s="63">
        <v>2012350</v>
      </c>
      <c r="B139" s="63" t="s">
        <v>687</v>
      </c>
      <c r="C139" s="6">
        <v>0</v>
      </c>
    </row>
    <row r="140" customHeight="1" spans="1:3">
      <c r="A140" s="63">
        <v>2012399</v>
      </c>
      <c r="B140" s="63" t="s">
        <v>759</v>
      </c>
      <c r="C140" s="6">
        <v>0</v>
      </c>
    </row>
    <row r="141" customHeight="1" spans="1:3">
      <c r="A141" s="63">
        <v>20125</v>
      </c>
      <c r="B141" s="65" t="s">
        <v>760</v>
      </c>
      <c r="C141" s="6">
        <f>SUM(C142:C148)</f>
        <v>0</v>
      </c>
    </row>
    <row r="142" customHeight="1" spans="1:3">
      <c r="A142" s="63">
        <v>2012501</v>
      </c>
      <c r="B142" s="63" t="s">
        <v>678</v>
      </c>
      <c r="C142" s="6">
        <v>0</v>
      </c>
    </row>
    <row r="143" customHeight="1" spans="1:3">
      <c r="A143" s="63">
        <v>2012502</v>
      </c>
      <c r="B143" s="63" t="s">
        <v>679</v>
      </c>
      <c r="C143" s="6">
        <v>0</v>
      </c>
    </row>
    <row r="144" customHeight="1" spans="1:3">
      <c r="A144" s="63">
        <v>2012503</v>
      </c>
      <c r="B144" s="63" t="s">
        <v>680</v>
      </c>
      <c r="C144" s="6">
        <v>0</v>
      </c>
    </row>
    <row r="145" customHeight="1" spans="1:3">
      <c r="A145" s="63">
        <v>2012504</v>
      </c>
      <c r="B145" s="63" t="s">
        <v>761</v>
      </c>
      <c r="C145" s="6">
        <v>0</v>
      </c>
    </row>
    <row r="146" customHeight="1" spans="1:3">
      <c r="A146" s="63">
        <v>2012505</v>
      </c>
      <c r="B146" s="63" t="s">
        <v>762</v>
      </c>
      <c r="C146" s="6">
        <v>0</v>
      </c>
    </row>
    <row r="147" customHeight="1" spans="1:3">
      <c r="A147" s="63">
        <v>2012550</v>
      </c>
      <c r="B147" s="63" t="s">
        <v>687</v>
      </c>
      <c r="C147" s="6">
        <v>0</v>
      </c>
    </row>
    <row r="148" customHeight="1" spans="1:3">
      <c r="A148" s="63">
        <v>2012599</v>
      </c>
      <c r="B148" s="63" t="s">
        <v>763</v>
      </c>
      <c r="C148" s="6">
        <v>0</v>
      </c>
    </row>
    <row r="149" customHeight="1" spans="1:3">
      <c r="A149" s="63">
        <v>20126</v>
      </c>
      <c r="B149" s="65" t="s">
        <v>764</v>
      </c>
      <c r="C149" s="6">
        <f>SUM(C150:C154)</f>
        <v>0</v>
      </c>
    </row>
    <row r="150" customHeight="1" spans="1:3">
      <c r="A150" s="63">
        <v>2012601</v>
      </c>
      <c r="B150" s="63" t="s">
        <v>678</v>
      </c>
      <c r="C150" s="6">
        <v>0</v>
      </c>
    </row>
    <row r="151" customHeight="1" spans="1:3">
      <c r="A151" s="63">
        <v>2012602</v>
      </c>
      <c r="B151" s="63" t="s">
        <v>679</v>
      </c>
      <c r="C151" s="6">
        <v>0</v>
      </c>
    </row>
    <row r="152" customHeight="1" spans="1:3">
      <c r="A152" s="63">
        <v>2012603</v>
      </c>
      <c r="B152" s="63" t="s">
        <v>680</v>
      </c>
      <c r="C152" s="6">
        <v>0</v>
      </c>
    </row>
    <row r="153" customHeight="1" spans="1:3">
      <c r="A153" s="63">
        <v>2012604</v>
      </c>
      <c r="B153" s="63" t="s">
        <v>765</v>
      </c>
      <c r="C153" s="6">
        <v>0</v>
      </c>
    </row>
    <row r="154" customHeight="1" spans="1:3">
      <c r="A154" s="63">
        <v>2012699</v>
      </c>
      <c r="B154" s="63" t="s">
        <v>766</v>
      </c>
      <c r="C154" s="6">
        <v>0</v>
      </c>
    </row>
    <row r="155" customHeight="1" spans="1:3">
      <c r="A155" s="63">
        <v>20128</v>
      </c>
      <c r="B155" s="65" t="s">
        <v>767</v>
      </c>
      <c r="C155" s="6">
        <f>SUM(C156:C161)</f>
        <v>99</v>
      </c>
    </row>
    <row r="156" customHeight="1" spans="1:3">
      <c r="A156" s="63">
        <v>2012801</v>
      </c>
      <c r="B156" s="63" t="s">
        <v>678</v>
      </c>
      <c r="C156" s="6">
        <v>94</v>
      </c>
    </row>
    <row r="157" customHeight="1" spans="1:3">
      <c r="A157" s="63">
        <v>2012802</v>
      </c>
      <c r="B157" s="63" t="s">
        <v>679</v>
      </c>
      <c r="C157" s="6">
        <v>5</v>
      </c>
    </row>
    <row r="158" customHeight="1" spans="1:3">
      <c r="A158" s="63">
        <v>2012803</v>
      </c>
      <c r="B158" s="63" t="s">
        <v>680</v>
      </c>
      <c r="C158" s="6">
        <v>0</v>
      </c>
    </row>
    <row r="159" customHeight="1" spans="1:3">
      <c r="A159" s="63">
        <v>2012804</v>
      </c>
      <c r="B159" s="63" t="s">
        <v>692</v>
      </c>
      <c r="C159" s="6">
        <v>0</v>
      </c>
    </row>
    <row r="160" customHeight="1" spans="1:3">
      <c r="A160" s="63">
        <v>2012850</v>
      </c>
      <c r="B160" s="63" t="s">
        <v>687</v>
      </c>
      <c r="C160" s="6">
        <v>0</v>
      </c>
    </row>
    <row r="161" customHeight="1" spans="1:3">
      <c r="A161" s="63">
        <v>2012899</v>
      </c>
      <c r="B161" s="63" t="s">
        <v>768</v>
      </c>
      <c r="C161" s="6">
        <v>0</v>
      </c>
    </row>
    <row r="162" customHeight="1" spans="1:3">
      <c r="A162" s="63">
        <v>20129</v>
      </c>
      <c r="B162" s="65" t="s">
        <v>769</v>
      </c>
      <c r="C162" s="6">
        <f>SUM(C163:C168)</f>
        <v>198</v>
      </c>
    </row>
    <row r="163" customHeight="1" spans="1:3">
      <c r="A163" s="63">
        <v>2012901</v>
      </c>
      <c r="B163" s="63" t="s">
        <v>678</v>
      </c>
      <c r="C163" s="6">
        <v>167</v>
      </c>
    </row>
    <row r="164" customHeight="1" spans="1:3">
      <c r="A164" s="63">
        <v>2012902</v>
      </c>
      <c r="B164" s="63" t="s">
        <v>679</v>
      </c>
      <c r="C164" s="6">
        <v>11</v>
      </c>
    </row>
    <row r="165" customHeight="1" spans="1:3">
      <c r="A165" s="63">
        <v>2012903</v>
      </c>
      <c r="B165" s="63" t="s">
        <v>680</v>
      </c>
      <c r="C165" s="6">
        <v>0</v>
      </c>
    </row>
    <row r="166" customHeight="1" spans="1:3">
      <c r="A166" s="63">
        <v>2012906</v>
      </c>
      <c r="B166" s="63" t="s">
        <v>770</v>
      </c>
      <c r="C166" s="6">
        <v>18</v>
      </c>
    </row>
    <row r="167" customHeight="1" spans="1:3">
      <c r="A167" s="63">
        <v>2012950</v>
      </c>
      <c r="B167" s="63" t="s">
        <v>687</v>
      </c>
      <c r="C167" s="6">
        <v>0</v>
      </c>
    </row>
    <row r="168" customHeight="1" spans="1:3">
      <c r="A168" s="63">
        <v>2012999</v>
      </c>
      <c r="B168" s="63" t="s">
        <v>771</v>
      </c>
      <c r="C168" s="6">
        <v>2</v>
      </c>
    </row>
    <row r="169" customHeight="1" spans="1:3">
      <c r="A169" s="63">
        <v>20131</v>
      </c>
      <c r="B169" s="65" t="s">
        <v>772</v>
      </c>
      <c r="C169" s="6">
        <f>SUM(C170:C175)</f>
        <v>822</v>
      </c>
    </row>
    <row r="170" customHeight="1" spans="1:3">
      <c r="A170" s="63">
        <v>2013101</v>
      </c>
      <c r="B170" s="63" t="s">
        <v>678</v>
      </c>
      <c r="C170" s="6">
        <v>313</v>
      </c>
    </row>
    <row r="171" customHeight="1" spans="1:3">
      <c r="A171" s="63">
        <v>2013102</v>
      </c>
      <c r="B171" s="63" t="s">
        <v>679</v>
      </c>
      <c r="C171" s="6">
        <v>234</v>
      </c>
    </row>
    <row r="172" customHeight="1" spans="1:3">
      <c r="A172" s="63">
        <v>2013103</v>
      </c>
      <c r="B172" s="63" t="s">
        <v>680</v>
      </c>
      <c r="C172" s="6">
        <v>80</v>
      </c>
    </row>
    <row r="173" customHeight="1" spans="1:3">
      <c r="A173" s="63">
        <v>2013105</v>
      </c>
      <c r="B173" s="63" t="s">
        <v>773</v>
      </c>
      <c r="C173" s="6">
        <v>0</v>
      </c>
    </row>
    <row r="174" customHeight="1" spans="1:3">
      <c r="A174" s="63">
        <v>2013150</v>
      </c>
      <c r="B174" s="63" t="s">
        <v>687</v>
      </c>
      <c r="C174" s="6">
        <v>0</v>
      </c>
    </row>
    <row r="175" customHeight="1" spans="1:3">
      <c r="A175" s="63">
        <v>2013199</v>
      </c>
      <c r="B175" s="63" t="s">
        <v>774</v>
      </c>
      <c r="C175" s="6">
        <v>195</v>
      </c>
    </row>
    <row r="176" customHeight="1" spans="1:3">
      <c r="A176" s="63">
        <v>20132</v>
      </c>
      <c r="B176" s="65" t="s">
        <v>775</v>
      </c>
      <c r="C176" s="6">
        <f>SUM(C177:C182)</f>
        <v>845</v>
      </c>
    </row>
    <row r="177" customHeight="1" spans="1:3">
      <c r="A177" s="63">
        <v>2013201</v>
      </c>
      <c r="B177" s="63" t="s">
        <v>678</v>
      </c>
      <c r="C177" s="6">
        <v>563</v>
      </c>
    </row>
    <row r="178" customHeight="1" spans="1:3">
      <c r="A178" s="63">
        <v>2013202</v>
      </c>
      <c r="B178" s="63" t="s">
        <v>679</v>
      </c>
      <c r="C178" s="6">
        <v>166</v>
      </c>
    </row>
    <row r="179" customHeight="1" spans="1:3">
      <c r="A179" s="63">
        <v>2013203</v>
      </c>
      <c r="B179" s="63" t="s">
        <v>680</v>
      </c>
      <c r="C179" s="6">
        <v>0</v>
      </c>
    </row>
    <row r="180" customHeight="1" spans="1:3">
      <c r="A180" s="63">
        <v>2013204</v>
      </c>
      <c r="B180" s="63" t="s">
        <v>776</v>
      </c>
      <c r="C180" s="6">
        <v>0</v>
      </c>
    </row>
    <row r="181" customHeight="1" spans="1:3">
      <c r="A181" s="63">
        <v>2013250</v>
      </c>
      <c r="B181" s="63" t="s">
        <v>687</v>
      </c>
      <c r="C181" s="6">
        <v>0</v>
      </c>
    </row>
    <row r="182" customHeight="1" spans="1:3">
      <c r="A182" s="63">
        <v>2013299</v>
      </c>
      <c r="B182" s="63" t="s">
        <v>777</v>
      </c>
      <c r="C182" s="6">
        <v>116</v>
      </c>
    </row>
    <row r="183" customHeight="1" spans="1:3">
      <c r="A183" s="63">
        <v>20133</v>
      </c>
      <c r="B183" s="65" t="s">
        <v>778</v>
      </c>
      <c r="C183" s="6">
        <f>SUM(C184:C189)</f>
        <v>514</v>
      </c>
    </row>
    <row r="184" customHeight="1" spans="1:3">
      <c r="A184" s="63">
        <v>2013301</v>
      </c>
      <c r="B184" s="63" t="s">
        <v>678</v>
      </c>
      <c r="C184" s="6">
        <v>241</v>
      </c>
    </row>
    <row r="185" customHeight="1" spans="1:3">
      <c r="A185" s="63">
        <v>2013302</v>
      </c>
      <c r="B185" s="63" t="s">
        <v>679</v>
      </c>
      <c r="C185" s="6">
        <v>4</v>
      </c>
    </row>
    <row r="186" customHeight="1" spans="1:3">
      <c r="A186" s="63">
        <v>2013303</v>
      </c>
      <c r="B186" s="63" t="s">
        <v>680</v>
      </c>
      <c r="C186" s="6">
        <v>0</v>
      </c>
    </row>
    <row r="187" customHeight="1" spans="1:3">
      <c r="A187" s="63">
        <v>2013304</v>
      </c>
      <c r="B187" s="63" t="s">
        <v>779</v>
      </c>
      <c r="C187" s="6">
        <v>0</v>
      </c>
    </row>
    <row r="188" customHeight="1" spans="1:3">
      <c r="A188" s="63">
        <v>2013350</v>
      </c>
      <c r="B188" s="63" t="s">
        <v>687</v>
      </c>
      <c r="C188" s="6">
        <v>0</v>
      </c>
    </row>
    <row r="189" customHeight="1" spans="1:3">
      <c r="A189" s="63">
        <v>2013399</v>
      </c>
      <c r="B189" s="63" t="s">
        <v>780</v>
      </c>
      <c r="C189" s="6">
        <v>269</v>
      </c>
    </row>
    <row r="190" customHeight="1" spans="1:3">
      <c r="A190" s="63">
        <v>20134</v>
      </c>
      <c r="B190" s="65" t="s">
        <v>781</v>
      </c>
      <c r="C190" s="6">
        <f>SUM(C191:C197)</f>
        <v>241</v>
      </c>
    </row>
    <row r="191" customHeight="1" spans="1:3">
      <c r="A191" s="63">
        <v>2013401</v>
      </c>
      <c r="B191" s="63" t="s">
        <v>678</v>
      </c>
      <c r="C191" s="6">
        <v>107</v>
      </c>
    </row>
    <row r="192" customHeight="1" spans="1:3">
      <c r="A192" s="63">
        <v>2013402</v>
      </c>
      <c r="B192" s="63" t="s">
        <v>679</v>
      </c>
      <c r="C192" s="6">
        <v>70</v>
      </c>
    </row>
    <row r="193" customHeight="1" spans="1:3">
      <c r="A193" s="63">
        <v>2013403</v>
      </c>
      <c r="B193" s="63" t="s">
        <v>680</v>
      </c>
      <c r="C193" s="6">
        <v>0</v>
      </c>
    </row>
    <row r="194" customHeight="1" spans="1:3">
      <c r="A194" s="63">
        <v>2013404</v>
      </c>
      <c r="B194" s="63" t="s">
        <v>782</v>
      </c>
      <c r="C194" s="6">
        <v>4</v>
      </c>
    </row>
    <row r="195" customHeight="1" spans="1:3">
      <c r="A195" s="63">
        <v>2013405</v>
      </c>
      <c r="B195" s="63" t="s">
        <v>783</v>
      </c>
      <c r="C195" s="6">
        <v>60</v>
      </c>
    </row>
    <row r="196" customHeight="1" spans="1:3">
      <c r="A196" s="63">
        <v>2013450</v>
      </c>
      <c r="B196" s="63" t="s">
        <v>687</v>
      </c>
      <c r="C196" s="6">
        <v>0</v>
      </c>
    </row>
    <row r="197" customHeight="1" spans="1:3">
      <c r="A197" s="63">
        <v>2013499</v>
      </c>
      <c r="B197" s="63" t="s">
        <v>784</v>
      </c>
      <c r="C197" s="6">
        <v>0</v>
      </c>
    </row>
    <row r="198" customHeight="1" spans="1:3">
      <c r="A198" s="63">
        <v>20135</v>
      </c>
      <c r="B198" s="65" t="s">
        <v>785</v>
      </c>
      <c r="C198" s="6">
        <f>SUM(C199:C203)</f>
        <v>0</v>
      </c>
    </row>
    <row r="199" customHeight="1" spans="1:3">
      <c r="A199" s="63">
        <v>2013501</v>
      </c>
      <c r="B199" s="63" t="s">
        <v>678</v>
      </c>
      <c r="C199" s="6">
        <v>0</v>
      </c>
    </row>
    <row r="200" customHeight="1" spans="1:3">
      <c r="A200" s="63">
        <v>2013502</v>
      </c>
      <c r="B200" s="63" t="s">
        <v>679</v>
      </c>
      <c r="C200" s="6">
        <v>0</v>
      </c>
    </row>
    <row r="201" customHeight="1" spans="1:3">
      <c r="A201" s="63">
        <v>2013503</v>
      </c>
      <c r="B201" s="63" t="s">
        <v>680</v>
      </c>
      <c r="C201" s="6">
        <v>0</v>
      </c>
    </row>
    <row r="202" customHeight="1" spans="1:3">
      <c r="A202" s="63">
        <v>2013550</v>
      </c>
      <c r="B202" s="63" t="s">
        <v>687</v>
      </c>
      <c r="C202" s="6">
        <v>0</v>
      </c>
    </row>
    <row r="203" customHeight="1" spans="1:3">
      <c r="A203" s="63">
        <v>2013599</v>
      </c>
      <c r="B203" s="63" t="s">
        <v>786</v>
      </c>
      <c r="C203" s="6">
        <v>0</v>
      </c>
    </row>
    <row r="204" customHeight="1" spans="1:3">
      <c r="A204" s="63">
        <v>20136</v>
      </c>
      <c r="B204" s="65" t="s">
        <v>787</v>
      </c>
      <c r="C204" s="6">
        <f>SUM(C205:C209)</f>
        <v>526</v>
      </c>
    </row>
    <row r="205" customHeight="1" spans="1:3">
      <c r="A205" s="63">
        <v>2013601</v>
      </c>
      <c r="B205" s="63" t="s">
        <v>678</v>
      </c>
      <c r="C205" s="6">
        <v>232</v>
      </c>
    </row>
    <row r="206" customHeight="1" spans="1:3">
      <c r="A206" s="63">
        <v>2013602</v>
      </c>
      <c r="B206" s="63" t="s">
        <v>679</v>
      </c>
      <c r="C206" s="6">
        <v>254</v>
      </c>
    </row>
    <row r="207" customHeight="1" spans="1:3">
      <c r="A207" s="63">
        <v>2013603</v>
      </c>
      <c r="B207" s="63" t="s">
        <v>680</v>
      </c>
      <c r="C207" s="6">
        <v>0</v>
      </c>
    </row>
    <row r="208" customHeight="1" spans="1:3">
      <c r="A208" s="63">
        <v>2013650</v>
      </c>
      <c r="B208" s="63" t="s">
        <v>687</v>
      </c>
      <c r="C208" s="6">
        <v>0</v>
      </c>
    </row>
    <row r="209" customHeight="1" spans="1:3">
      <c r="A209" s="63">
        <v>2013699</v>
      </c>
      <c r="B209" s="63" t="s">
        <v>788</v>
      </c>
      <c r="C209" s="6">
        <v>40</v>
      </c>
    </row>
    <row r="210" customHeight="1" spans="1:3">
      <c r="A210" s="63">
        <v>20137</v>
      </c>
      <c r="B210" s="65" t="s">
        <v>789</v>
      </c>
      <c r="C210" s="6">
        <f>SUM(C211:C216)</f>
        <v>74</v>
      </c>
    </row>
    <row r="211" customHeight="1" spans="1:3">
      <c r="A211" s="63">
        <v>2013701</v>
      </c>
      <c r="B211" s="63" t="s">
        <v>678</v>
      </c>
      <c r="C211" s="6">
        <v>46</v>
      </c>
    </row>
    <row r="212" customHeight="1" spans="1:3">
      <c r="A212" s="63">
        <v>2013702</v>
      </c>
      <c r="B212" s="63" t="s">
        <v>679</v>
      </c>
      <c r="C212" s="6">
        <v>0</v>
      </c>
    </row>
    <row r="213" customHeight="1" spans="1:3">
      <c r="A213" s="63">
        <v>2013703</v>
      </c>
      <c r="B213" s="63" t="s">
        <v>680</v>
      </c>
      <c r="C213" s="6">
        <v>0</v>
      </c>
    </row>
    <row r="214" customHeight="1" spans="1:3">
      <c r="A214" s="63">
        <v>2013704</v>
      </c>
      <c r="B214" s="63" t="s">
        <v>790</v>
      </c>
      <c r="C214" s="6">
        <v>8</v>
      </c>
    </row>
    <row r="215" customHeight="1" spans="1:3">
      <c r="A215" s="63">
        <v>2013750</v>
      </c>
      <c r="B215" s="63" t="s">
        <v>687</v>
      </c>
      <c r="C215" s="6">
        <v>0</v>
      </c>
    </row>
    <row r="216" customHeight="1" spans="1:3">
      <c r="A216" s="63">
        <v>2013799</v>
      </c>
      <c r="B216" s="63" t="s">
        <v>791</v>
      </c>
      <c r="C216" s="6">
        <v>20</v>
      </c>
    </row>
    <row r="217" customHeight="1" spans="1:3">
      <c r="A217" s="63">
        <v>20138</v>
      </c>
      <c r="B217" s="65" t="s">
        <v>792</v>
      </c>
      <c r="C217" s="6">
        <f>SUM(C218:C231)</f>
        <v>1409</v>
      </c>
    </row>
    <row r="218" customHeight="1" spans="1:3">
      <c r="A218" s="63">
        <v>2013801</v>
      </c>
      <c r="B218" s="63" t="s">
        <v>678</v>
      </c>
      <c r="C218" s="6">
        <v>1021</v>
      </c>
    </row>
    <row r="219" customHeight="1" spans="1:3">
      <c r="A219" s="63">
        <v>2013802</v>
      </c>
      <c r="B219" s="63" t="s">
        <v>679</v>
      </c>
      <c r="C219" s="6">
        <v>169</v>
      </c>
    </row>
    <row r="220" customHeight="1" spans="1:3">
      <c r="A220" s="63">
        <v>2013803</v>
      </c>
      <c r="B220" s="63" t="s">
        <v>680</v>
      </c>
      <c r="C220" s="6">
        <v>0</v>
      </c>
    </row>
    <row r="221" customHeight="1" spans="1:3">
      <c r="A221" s="63">
        <v>2013804</v>
      </c>
      <c r="B221" s="63" t="s">
        <v>793</v>
      </c>
      <c r="C221" s="6">
        <v>52</v>
      </c>
    </row>
    <row r="222" customHeight="1" spans="1:3">
      <c r="A222" s="63">
        <v>2013805</v>
      </c>
      <c r="B222" s="63" t="s">
        <v>794</v>
      </c>
      <c r="C222" s="6">
        <v>0</v>
      </c>
    </row>
    <row r="223" customHeight="1" spans="1:3">
      <c r="A223" s="63">
        <v>2013808</v>
      </c>
      <c r="B223" s="63" t="s">
        <v>719</v>
      </c>
      <c r="C223" s="6">
        <v>0</v>
      </c>
    </row>
    <row r="224" customHeight="1" spans="1:3">
      <c r="A224" s="63">
        <v>2013810</v>
      </c>
      <c r="B224" s="63" t="s">
        <v>795</v>
      </c>
      <c r="C224" s="6">
        <v>2</v>
      </c>
    </row>
    <row r="225" customHeight="1" spans="1:3">
      <c r="A225" s="63">
        <v>2013812</v>
      </c>
      <c r="B225" s="63" t="s">
        <v>796</v>
      </c>
      <c r="C225" s="6">
        <v>2</v>
      </c>
    </row>
    <row r="226" customHeight="1" spans="1:3">
      <c r="A226" s="63">
        <v>2013813</v>
      </c>
      <c r="B226" s="63" t="s">
        <v>797</v>
      </c>
      <c r="C226" s="6">
        <v>0</v>
      </c>
    </row>
    <row r="227" customHeight="1" spans="1:3">
      <c r="A227" s="63">
        <v>2013814</v>
      </c>
      <c r="B227" s="63" t="s">
        <v>798</v>
      </c>
      <c r="C227" s="6">
        <v>0</v>
      </c>
    </row>
    <row r="228" customHeight="1" spans="1:3">
      <c r="A228" s="63">
        <v>2013815</v>
      </c>
      <c r="B228" s="63" t="s">
        <v>799</v>
      </c>
      <c r="C228" s="6">
        <v>3</v>
      </c>
    </row>
    <row r="229" customHeight="1" spans="1:3">
      <c r="A229" s="63">
        <v>2013816</v>
      </c>
      <c r="B229" s="63" t="s">
        <v>800</v>
      </c>
      <c r="C229" s="6">
        <v>32</v>
      </c>
    </row>
    <row r="230" customHeight="1" spans="1:3">
      <c r="A230" s="63">
        <v>2013850</v>
      </c>
      <c r="B230" s="63" t="s">
        <v>687</v>
      </c>
      <c r="C230" s="6">
        <v>0</v>
      </c>
    </row>
    <row r="231" customHeight="1" spans="1:3">
      <c r="A231" s="63">
        <v>2013899</v>
      </c>
      <c r="B231" s="63" t="s">
        <v>801</v>
      </c>
      <c r="C231" s="6">
        <v>128</v>
      </c>
    </row>
    <row r="232" customHeight="1" spans="1:3">
      <c r="A232" s="63">
        <v>20199</v>
      </c>
      <c r="B232" s="65" t="s">
        <v>802</v>
      </c>
      <c r="C232" s="6">
        <f>SUM(C233:C234)</f>
        <v>2871</v>
      </c>
    </row>
    <row r="233" customHeight="1" spans="1:3">
      <c r="A233" s="63">
        <v>2019901</v>
      </c>
      <c r="B233" s="63" t="s">
        <v>803</v>
      </c>
      <c r="C233" s="6">
        <v>12</v>
      </c>
    </row>
    <row r="234" customHeight="1" spans="1:3">
      <c r="A234" s="63">
        <v>2019999</v>
      </c>
      <c r="B234" s="63" t="s">
        <v>804</v>
      </c>
      <c r="C234" s="6">
        <v>2859</v>
      </c>
    </row>
    <row r="235" customHeight="1" spans="1:3">
      <c r="A235" s="63">
        <v>202</v>
      </c>
      <c r="B235" s="65" t="s">
        <v>805</v>
      </c>
      <c r="C235" s="6">
        <f>SUM(C236,C243,C246,C249,C255,C260,C262,C267,C273)</f>
        <v>0</v>
      </c>
    </row>
    <row r="236" customHeight="1" spans="1:3">
      <c r="A236" s="63">
        <v>20201</v>
      </c>
      <c r="B236" s="65" t="s">
        <v>806</v>
      </c>
      <c r="C236" s="6">
        <f>SUM(C237:C242)</f>
        <v>0</v>
      </c>
    </row>
    <row r="237" customHeight="1" spans="1:3">
      <c r="A237" s="63">
        <v>2020101</v>
      </c>
      <c r="B237" s="63" t="s">
        <v>678</v>
      </c>
      <c r="C237" s="6">
        <v>0</v>
      </c>
    </row>
    <row r="238" customHeight="1" spans="1:3">
      <c r="A238" s="63">
        <v>2020102</v>
      </c>
      <c r="B238" s="63" t="s">
        <v>679</v>
      </c>
      <c r="C238" s="6">
        <v>0</v>
      </c>
    </row>
    <row r="239" customHeight="1" spans="1:3">
      <c r="A239" s="63">
        <v>2020103</v>
      </c>
      <c r="B239" s="63" t="s">
        <v>680</v>
      </c>
      <c r="C239" s="6">
        <v>0</v>
      </c>
    </row>
    <row r="240" customHeight="1" spans="1:3">
      <c r="A240" s="63">
        <v>2020104</v>
      </c>
      <c r="B240" s="63" t="s">
        <v>773</v>
      </c>
      <c r="C240" s="6">
        <v>0</v>
      </c>
    </row>
    <row r="241" customHeight="1" spans="1:3">
      <c r="A241" s="63">
        <v>2020150</v>
      </c>
      <c r="B241" s="63" t="s">
        <v>687</v>
      </c>
      <c r="C241" s="6">
        <v>0</v>
      </c>
    </row>
    <row r="242" customHeight="1" spans="1:3">
      <c r="A242" s="63">
        <v>2020199</v>
      </c>
      <c r="B242" s="63" t="s">
        <v>807</v>
      </c>
      <c r="C242" s="6">
        <v>0</v>
      </c>
    </row>
    <row r="243" customHeight="1" spans="1:3">
      <c r="A243" s="63">
        <v>20202</v>
      </c>
      <c r="B243" s="65" t="s">
        <v>808</v>
      </c>
      <c r="C243" s="6">
        <f>SUM(C244:C245)</f>
        <v>0</v>
      </c>
    </row>
    <row r="244" customHeight="1" spans="1:3">
      <c r="A244" s="63">
        <v>2020201</v>
      </c>
      <c r="B244" s="63" t="s">
        <v>809</v>
      </c>
      <c r="C244" s="6">
        <v>0</v>
      </c>
    </row>
    <row r="245" customHeight="1" spans="1:3">
      <c r="A245" s="63">
        <v>2020202</v>
      </c>
      <c r="B245" s="63" t="s">
        <v>810</v>
      </c>
      <c r="C245" s="6">
        <v>0</v>
      </c>
    </row>
    <row r="246" customHeight="1" spans="1:3">
      <c r="A246" s="63">
        <v>20203</v>
      </c>
      <c r="B246" s="65" t="s">
        <v>811</v>
      </c>
      <c r="C246" s="6">
        <f>SUM(C247:C248)</f>
        <v>0</v>
      </c>
    </row>
    <row r="247" customHeight="1" spans="1:3">
      <c r="A247" s="63">
        <v>2020304</v>
      </c>
      <c r="B247" s="63" t="s">
        <v>812</v>
      </c>
      <c r="C247" s="6">
        <v>0</v>
      </c>
    </row>
    <row r="248" customHeight="1" spans="1:3">
      <c r="A248" s="63">
        <v>2020306</v>
      </c>
      <c r="B248" s="63" t="s">
        <v>813</v>
      </c>
      <c r="C248" s="6">
        <v>0</v>
      </c>
    </row>
    <row r="249" customHeight="1" spans="1:3">
      <c r="A249" s="63">
        <v>20204</v>
      </c>
      <c r="B249" s="65" t="s">
        <v>814</v>
      </c>
      <c r="C249" s="6">
        <f>SUM(C250:C254)</f>
        <v>0</v>
      </c>
    </row>
    <row r="250" customHeight="1" spans="1:3">
      <c r="A250" s="63">
        <v>2020401</v>
      </c>
      <c r="B250" s="63" t="s">
        <v>815</v>
      </c>
      <c r="C250" s="6">
        <v>0</v>
      </c>
    </row>
    <row r="251" customHeight="1" spans="1:3">
      <c r="A251" s="63">
        <v>2020402</v>
      </c>
      <c r="B251" s="63" t="s">
        <v>816</v>
      </c>
      <c r="C251" s="6">
        <v>0</v>
      </c>
    </row>
    <row r="252" customHeight="1" spans="1:3">
      <c r="A252" s="63">
        <v>2020403</v>
      </c>
      <c r="B252" s="63" t="s">
        <v>817</v>
      </c>
      <c r="C252" s="6">
        <v>0</v>
      </c>
    </row>
    <row r="253" customHeight="1" spans="1:3">
      <c r="A253" s="63">
        <v>2020404</v>
      </c>
      <c r="B253" s="63" t="s">
        <v>818</v>
      </c>
      <c r="C253" s="6">
        <v>0</v>
      </c>
    </row>
    <row r="254" customHeight="1" spans="1:3">
      <c r="A254" s="63">
        <v>2020499</v>
      </c>
      <c r="B254" s="63" t="s">
        <v>819</v>
      </c>
      <c r="C254" s="6">
        <v>0</v>
      </c>
    </row>
    <row r="255" customHeight="1" spans="1:3">
      <c r="A255" s="63">
        <v>20205</v>
      </c>
      <c r="B255" s="65" t="s">
        <v>820</v>
      </c>
      <c r="C255" s="6">
        <f>SUM(C256:C259)</f>
        <v>0</v>
      </c>
    </row>
    <row r="256" customHeight="1" spans="1:3">
      <c r="A256" s="63">
        <v>2020503</v>
      </c>
      <c r="B256" s="63" t="s">
        <v>821</v>
      </c>
      <c r="C256" s="6">
        <v>0</v>
      </c>
    </row>
    <row r="257" customHeight="1" spans="1:3">
      <c r="A257" s="63">
        <v>2020504</v>
      </c>
      <c r="B257" s="63" t="s">
        <v>822</v>
      </c>
      <c r="C257" s="6">
        <v>0</v>
      </c>
    </row>
    <row r="258" customHeight="1" spans="1:3">
      <c r="A258" s="63">
        <v>2020505</v>
      </c>
      <c r="B258" s="63" t="s">
        <v>823</v>
      </c>
      <c r="C258" s="6">
        <v>0</v>
      </c>
    </row>
    <row r="259" customHeight="1" spans="1:3">
      <c r="A259" s="63">
        <v>2020599</v>
      </c>
      <c r="B259" s="63" t="s">
        <v>824</v>
      </c>
      <c r="C259" s="6">
        <v>0</v>
      </c>
    </row>
    <row r="260" customHeight="1" spans="1:3">
      <c r="A260" s="63">
        <v>20206</v>
      </c>
      <c r="B260" s="65" t="s">
        <v>825</v>
      </c>
      <c r="C260" s="6">
        <f>C261</f>
        <v>0</v>
      </c>
    </row>
    <row r="261" customHeight="1" spans="1:3">
      <c r="A261" s="63">
        <v>2020601</v>
      </c>
      <c r="B261" s="63" t="s">
        <v>826</v>
      </c>
      <c r="C261" s="6">
        <v>0</v>
      </c>
    </row>
    <row r="262" customHeight="1" spans="1:3">
      <c r="A262" s="63">
        <v>20207</v>
      </c>
      <c r="B262" s="65" t="s">
        <v>827</v>
      </c>
      <c r="C262" s="6">
        <f>SUM(C263:C266)</f>
        <v>0</v>
      </c>
    </row>
    <row r="263" customHeight="1" spans="1:3">
      <c r="A263" s="63">
        <v>2020701</v>
      </c>
      <c r="B263" s="63" t="s">
        <v>828</v>
      </c>
      <c r="C263" s="6">
        <v>0</v>
      </c>
    </row>
    <row r="264" customHeight="1" spans="1:3">
      <c r="A264" s="63">
        <v>2020702</v>
      </c>
      <c r="B264" s="63" t="s">
        <v>829</v>
      </c>
      <c r="C264" s="6">
        <v>0</v>
      </c>
    </row>
    <row r="265" customHeight="1" spans="1:3">
      <c r="A265" s="63">
        <v>2020703</v>
      </c>
      <c r="B265" s="63" t="s">
        <v>830</v>
      </c>
      <c r="C265" s="6">
        <v>0</v>
      </c>
    </row>
    <row r="266" customHeight="1" spans="1:3">
      <c r="A266" s="63">
        <v>2020799</v>
      </c>
      <c r="B266" s="63" t="s">
        <v>831</v>
      </c>
      <c r="C266" s="6">
        <v>0</v>
      </c>
    </row>
    <row r="267" customHeight="1" spans="1:3">
      <c r="A267" s="63">
        <v>20208</v>
      </c>
      <c r="B267" s="65" t="s">
        <v>832</v>
      </c>
      <c r="C267" s="6">
        <f>SUM(C268:C272)</f>
        <v>0</v>
      </c>
    </row>
    <row r="268" customHeight="1" spans="1:3">
      <c r="A268" s="63">
        <v>2020801</v>
      </c>
      <c r="B268" s="63" t="s">
        <v>678</v>
      </c>
      <c r="C268" s="6">
        <v>0</v>
      </c>
    </row>
    <row r="269" customHeight="1" spans="1:3">
      <c r="A269" s="63">
        <v>2020802</v>
      </c>
      <c r="B269" s="63" t="s">
        <v>679</v>
      </c>
      <c r="C269" s="6">
        <v>0</v>
      </c>
    </row>
    <row r="270" customHeight="1" spans="1:3">
      <c r="A270" s="63">
        <v>2020803</v>
      </c>
      <c r="B270" s="63" t="s">
        <v>680</v>
      </c>
      <c r="C270" s="6">
        <v>0</v>
      </c>
    </row>
    <row r="271" customHeight="1" spans="1:3">
      <c r="A271" s="63">
        <v>2020850</v>
      </c>
      <c r="B271" s="63" t="s">
        <v>687</v>
      </c>
      <c r="C271" s="6">
        <v>0</v>
      </c>
    </row>
    <row r="272" customHeight="1" spans="1:3">
      <c r="A272" s="63">
        <v>2020899</v>
      </c>
      <c r="B272" s="63" t="s">
        <v>833</v>
      </c>
      <c r="C272" s="6">
        <v>0</v>
      </c>
    </row>
    <row r="273" customHeight="1" spans="1:3">
      <c r="A273" s="63">
        <v>20299</v>
      </c>
      <c r="B273" s="65" t="s">
        <v>834</v>
      </c>
      <c r="C273" s="6">
        <f>C274</f>
        <v>0</v>
      </c>
    </row>
    <row r="274" customHeight="1" spans="1:3">
      <c r="A274" s="63">
        <v>2029999</v>
      </c>
      <c r="B274" s="63" t="s">
        <v>835</v>
      </c>
      <c r="C274" s="6">
        <v>0</v>
      </c>
    </row>
    <row r="275" customHeight="1" spans="1:3">
      <c r="A275" s="63">
        <v>203</v>
      </c>
      <c r="B275" s="65" t="s">
        <v>836</v>
      </c>
      <c r="C275" s="6">
        <f>SUM(C276,C278,C280,C282,C292)</f>
        <v>58</v>
      </c>
    </row>
    <row r="276" customHeight="1" spans="1:3">
      <c r="A276" s="63">
        <v>20301</v>
      </c>
      <c r="B276" s="65" t="s">
        <v>837</v>
      </c>
      <c r="C276" s="6">
        <f>C277</f>
        <v>0</v>
      </c>
    </row>
    <row r="277" customHeight="1" spans="1:3">
      <c r="A277" s="63">
        <v>2030101</v>
      </c>
      <c r="B277" s="63" t="s">
        <v>838</v>
      </c>
      <c r="C277" s="6">
        <v>0</v>
      </c>
    </row>
    <row r="278" customHeight="1" spans="1:3">
      <c r="A278" s="63">
        <v>20304</v>
      </c>
      <c r="B278" s="65" t="s">
        <v>839</v>
      </c>
      <c r="C278" s="6">
        <f>C279</f>
        <v>0</v>
      </c>
    </row>
    <row r="279" customHeight="1" spans="1:3">
      <c r="A279" s="63">
        <v>2030401</v>
      </c>
      <c r="B279" s="63" t="s">
        <v>840</v>
      </c>
      <c r="C279" s="6">
        <v>0</v>
      </c>
    </row>
    <row r="280" customHeight="1" spans="1:3">
      <c r="A280" s="63">
        <v>20305</v>
      </c>
      <c r="B280" s="65" t="s">
        <v>841</v>
      </c>
      <c r="C280" s="6">
        <f>C281</f>
        <v>0</v>
      </c>
    </row>
    <row r="281" customHeight="1" spans="1:3">
      <c r="A281" s="63">
        <v>2030501</v>
      </c>
      <c r="B281" s="63" t="s">
        <v>842</v>
      </c>
      <c r="C281" s="6">
        <v>0</v>
      </c>
    </row>
    <row r="282" customHeight="1" spans="1:3">
      <c r="A282" s="63">
        <v>20306</v>
      </c>
      <c r="B282" s="65" t="s">
        <v>843</v>
      </c>
      <c r="C282" s="6">
        <f>SUM(C283:C291)</f>
        <v>58</v>
      </c>
    </row>
    <row r="283" customHeight="1" spans="1:3">
      <c r="A283" s="63">
        <v>2030601</v>
      </c>
      <c r="B283" s="63" t="s">
        <v>844</v>
      </c>
      <c r="C283" s="6">
        <v>0</v>
      </c>
    </row>
    <row r="284" customHeight="1" spans="1:3">
      <c r="A284" s="63">
        <v>2030602</v>
      </c>
      <c r="B284" s="63" t="s">
        <v>845</v>
      </c>
      <c r="C284" s="6">
        <v>0</v>
      </c>
    </row>
    <row r="285" customHeight="1" spans="1:3">
      <c r="A285" s="63">
        <v>2030603</v>
      </c>
      <c r="B285" s="63" t="s">
        <v>846</v>
      </c>
      <c r="C285" s="6">
        <v>56</v>
      </c>
    </row>
    <row r="286" customHeight="1" spans="1:3">
      <c r="A286" s="63">
        <v>2030604</v>
      </c>
      <c r="B286" s="63" t="s">
        <v>847</v>
      </c>
      <c r="C286" s="6">
        <v>0</v>
      </c>
    </row>
    <row r="287" customHeight="1" spans="1:3">
      <c r="A287" s="63">
        <v>2030605</v>
      </c>
      <c r="B287" s="63" t="s">
        <v>848</v>
      </c>
      <c r="C287" s="6">
        <v>0</v>
      </c>
    </row>
    <row r="288" customHeight="1" spans="1:3">
      <c r="A288" s="63">
        <v>2030606</v>
      </c>
      <c r="B288" s="63" t="s">
        <v>849</v>
      </c>
      <c r="C288" s="6">
        <v>0</v>
      </c>
    </row>
    <row r="289" customHeight="1" spans="1:3">
      <c r="A289" s="63">
        <v>2030607</v>
      </c>
      <c r="B289" s="63" t="s">
        <v>850</v>
      </c>
      <c r="C289" s="6">
        <v>2</v>
      </c>
    </row>
    <row r="290" customHeight="1" spans="1:3">
      <c r="A290" s="63">
        <v>2030608</v>
      </c>
      <c r="B290" s="63" t="s">
        <v>851</v>
      </c>
      <c r="C290" s="6">
        <v>0</v>
      </c>
    </row>
    <row r="291" customHeight="1" spans="1:3">
      <c r="A291" s="63">
        <v>2030699</v>
      </c>
      <c r="B291" s="63" t="s">
        <v>852</v>
      </c>
      <c r="C291" s="6">
        <v>0</v>
      </c>
    </row>
    <row r="292" customHeight="1" spans="1:3">
      <c r="A292" s="63">
        <v>20399</v>
      </c>
      <c r="B292" s="65" t="s">
        <v>853</v>
      </c>
      <c r="C292" s="6">
        <f>C293</f>
        <v>0</v>
      </c>
    </row>
    <row r="293" customHeight="1" spans="1:3">
      <c r="A293" s="63">
        <v>2039999</v>
      </c>
      <c r="B293" s="63" t="s">
        <v>854</v>
      </c>
      <c r="C293" s="6">
        <v>0</v>
      </c>
    </row>
    <row r="294" customHeight="1" spans="1:3">
      <c r="A294" s="63">
        <v>204</v>
      </c>
      <c r="B294" s="65" t="s">
        <v>855</v>
      </c>
      <c r="C294" s="6">
        <f>SUM(C295,C298,C309,C316,C324,C333,C347,C357,C367,C375,C381)</f>
        <v>1160</v>
      </c>
    </row>
    <row r="295" customHeight="1" spans="1:3">
      <c r="A295" s="63">
        <v>20401</v>
      </c>
      <c r="B295" s="65" t="s">
        <v>856</v>
      </c>
      <c r="C295" s="6">
        <f>SUM(C296:C297)</f>
        <v>166</v>
      </c>
    </row>
    <row r="296" customHeight="1" spans="1:3">
      <c r="A296" s="63">
        <v>2040101</v>
      </c>
      <c r="B296" s="63" t="s">
        <v>857</v>
      </c>
      <c r="C296" s="6">
        <v>0</v>
      </c>
    </row>
    <row r="297" customHeight="1" spans="1:3">
      <c r="A297" s="63">
        <v>2040199</v>
      </c>
      <c r="B297" s="63" t="s">
        <v>858</v>
      </c>
      <c r="C297" s="6">
        <v>166</v>
      </c>
    </row>
    <row r="298" customHeight="1" spans="1:3">
      <c r="A298" s="63">
        <v>20402</v>
      </c>
      <c r="B298" s="65" t="s">
        <v>859</v>
      </c>
      <c r="C298" s="6">
        <f>SUM(C299:C308)</f>
        <v>164</v>
      </c>
    </row>
    <row r="299" customHeight="1" spans="1:3">
      <c r="A299" s="63">
        <v>2040201</v>
      </c>
      <c r="B299" s="63" t="s">
        <v>678</v>
      </c>
      <c r="C299" s="6">
        <v>0</v>
      </c>
    </row>
    <row r="300" customHeight="1" spans="1:3">
      <c r="A300" s="63">
        <v>2040202</v>
      </c>
      <c r="B300" s="63" t="s">
        <v>679</v>
      </c>
      <c r="C300" s="6">
        <v>0</v>
      </c>
    </row>
    <row r="301" customHeight="1" spans="1:3">
      <c r="A301" s="63">
        <v>2040203</v>
      </c>
      <c r="B301" s="63" t="s">
        <v>680</v>
      </c>
      <c r="C301" s="6">
        <v>0</v>
      </c>
    </row>
    <row r="302" customHeight="1" spans="1:3">
      <c r="A302" s="63">
        <v>2040219</v>
      </c>
      <c r="B302" s="63" t="s">
        <v>719</v>
      </c>
      <c r="C302" s="6">
        <v>0</v>
      </c>
    </row>
    <row r="303" customHeight="1" spans="1:3">
      <c r="A303" s="63">
        <v>2040220</v>
      </c>
      <c r="B303" s="63" t="s">
        <v>860</v>
      </c>
      <c r="C303" s="6">
        <v>0</v>
      </c>
    </row>
    <row r="304" customHeight="1" spans="1:3">
      <c r="A304" s="63">
        <v>2040221</v>
      </c>
      <c r="B304" s="63" t="s">
        <v>861</v>
      </c>
      <c r="C304" s="6">
        <v>0</v>
      </c>
    </row>
    <row r="305" customHeight="1" spans="1:3">
      <c r="A305" s="63">
        <v>2040222</v>
      </c>
      <c r="B305" s="63" t="s">
        <v>862</v>
      </c>
      <c r="C305" s="6">
        <v>0</v>
      </c>
    </row>
    <row r="306" customHeight="1" spans="1:3">
      <c r="A306" s="63">
        <v>2040223</v>
      </c>
      <c r="B306" s="63" t="s">
        <v>863</v>
      </c>
      <c r="C306" s="6">
        <v>0</v>
      </c>
    </row>
    <row r="307" customHeight="1" spans="1:3">
      <c r="A307" s="63">
        <v>2040250</v>
      </c>
      <c r="B307" s="63" t="s">
        <v>687</v>
      </c>
      <c r="C307" s="6">
        <v>0</v>
      </c>
    </row>
    <row r="308" customHeight="1" spans="1:3">
      <c r="A308" s="63">
        <v>2040299</v>
      </c>
      <c r="B308" s="63" t="s">
        <v>864</v>
      </c>
      <c r="C308" s="6">
        <v>164</v>
      </c>
    </row>
    <row r="309" customHeight="1" spans="1:3">
      <c r="A309" s="63">
        <v>20403</v>
      </c>
      <c r="B309" s="65" t="s">
        <v>865</v>
      </c>
      <c r="C309" s="6">
        <f>SUM(C310:C315)</f>
        <v>0</v>
      </c>
    </row>
    <row r="310" customHeight="1" spans="1:3">
      <c r="A310" s="63">
        <v>2040301</v>
      </c>
      <c r="B310" s="63" t="s">
        <v>678</v>
      </c>
      <c r="C310" s="6">
        <v>0</v>
      </c>
    </row>
    <row r="311" customHeight="1" spans="1:3">
      <c r="A311" s="63">
        <v>2040302</v>
      </c>
      <c r="B311" s="63" t="s">
        <v>679</v>
      </c>
      <c r="C311" s="6">
        <v>0</v>
      </c>
    </row>
    <row r="312" customHeight="1" spans="1:3">
      <c r="A312" s="63">
        <v>2040303</v>
      </c>
      <c r="B312" s="63" t="s">
        <v>680</v>
      </c>
      <c r="C312" s="6">
        <v>0</v>
      </c>
    </row>
    <row r="313" customHeight="1" spans="1:3">
      <c r="A313" s="63">
        <v>2040304</v>
      </c>
      <c r="B313" s="63" t="s">
        <v>866</v>
      </c>
      <c r="C313" s="6">
        <v>0</v>
      </c>
    </row>
    <row r="314" customHeight="1" spans="1:3">
      <c r="A314" s="63">
        <v>2040350</v>
      </c>
      <c r="B314" s="63" t="s">
        <v>687</v>
      </c>
      <c r="C314" s="6">
        <v>0</v>
      </c>
    </row>
    <row r="315" customHeight="1" spans="1:3">
      <c r="A315" s="63">
        <v>2040399</v>
      </c>
      <c r="B315" s="63" t="s">
        <v>867</v>
      </c>
      <c r="C315" s="6">
        <v>0</v>
      </c>
    </row>
    <row r="316" customHeight="1" spans="1:3">
      <c r="A316" s="63">
        <v>20404</v>
      </c>
      <c r="B316" s="65" t="s">
        <v>868</v>
      </c>
      <c r="C316" s="6">
        <f>SUM(C317:C323)</f>
        <v>284</v>
      </c>
    </row>
    <row r="317" customHeight="1" spans="1:3">
      <c r="A317" s="63">
        <v>2040401</v>
      </c>
      <c r="B317" s="63" t="s">
        <v>678</v>
      </c>
      <c r="C317" s="6">
        <v>167</v>
      </c>
    </row>
    <row r="318" customHeight="1" spans="1:3">
      <c r="A318" s="63">
        <v>2040402</v>
      </c>
      <c r="B318" s="63" t="s">
        <v>679</v>
      </c>
      <c r="C318" s="6">
        <v>0</v>
      </c>
    </row>
    <row r="319" customHeight="1" spans="1:3">
      <c r="A319" s="63">
        <v>2040403</v>
      </c>
      <c r="B319" s="63" t="s">
        <v>680</v>
      </c>
      <c r="C319" s="6">
        <v>0</v>
      </c>
    </row>
    <row r="320" customHeight="1" spans="1:3">
      <c r="A320" s="63">
        <v>2040409</v>
      </c>
      <c r="B320" s="63" t="s">
        <v>869</v>
      </c>
      <c r="C320" s="6">
        <v>0</v>
      </c>
    </row>
    <row r="321" customHeight="1" spans="1:3">
      <c r="A321" s="63">
        <v>2040410</v>
      </c>
      <c r="B321" s="63" t="s">
        <v>870</v>
      </c>
      <c r="C321" s="6">
        <v>0</v>
      </c>
    </row>
    <row r="322" customHeight="1" spans="1:3">
      <c r="A322" s="63">
        <v>2040450</v>
      </c>
      <c r="B322" s="63" t="s">
        <v>687</v>
      </c>
      <c r="C322" s="6">
        <v>0</v>
      </c>
    </row>
    <row r="323" customHeight="1" spans="1:3">
      <c r="A323" s="63">
        <v>2040499</v>
      </c>
      <c r="B323" s="63" t="s">
        <v>871</v>
      </c>
      <c r="C323" s="6">
        <v>117</v>
      </c>
    </row>
    <row r="324" customHeight="1" spans="1:3">
      <c r="A324" s="63">
        <v>20405</v>
      </c>
      <c r="B324" s="65" t="s">
        <v>872</v>
      </c>
      <c r="C324" s="6">
        <f>SUM(C325:C332)</f>
        <v>197</v>
      </c>
    </row>
    <row r="325" customHeight="1" spans="1:3">
      <c r="A325" s="63">
        <v>2040501</v>
      </c>
      <c r="B325" s="63" t="s">
        <v>678</v>
      </c>
      <c r="C325" s="6">
        <v>180</v>
      </c>
    </row>
    <row r="326" customHeight="1" spans="1:3">
      <c r="A326" s="63">
        <v>2040502</v>
      </c>
      <c r="B326" s="63" t="s">
        <v>679</v>
      </c>
      <c r="C326" s="6">
        <v>0</v>
      </c>
    </row>
    <row r="327" customHeight="1" spans="1:3">
      <c r="A327" s="63">
        <v>2040503</v>
      </c>
      <c r="B327" s="63" t="s">
        <v>680</v>
      </c>
      <c r="C327" s="6">
        <v>0</v>
      </c>
    </row>
    <row r="328" customHeight="1" spans="1:3">
      <c r="A328" s="63">
        <v>2040504</v>
      </c>
      <c r="B328" s="63" t="s">
        <v>873</v>
      </c>
      <c r="C328" s="6">
        <v>0</v>
      </c>
    </row>
    <row r="329" customHeight="1" spans="1:3">
      <c r="A329" s="63">
        <v>2040505</v>
      </c>
      <c r="B329" s="63" t="s">
        <v>874</v>
      </c>
      <c r="C329" s="6">
        <v>0</v>
      </c>
    </row>
    <row r="330" customHeight="1" spans="1:3">
      <c r="A330" s="63">
        <v>2040506</v>
      </c>
      <c r="B330" s="63" t="s">
        <v>875</v>
      </c>
      <c r="C330" s="6">
        <v>0</v>
      </c>
    </row>
    <row r="331" customHeight="1" spans="1:3">
      <c r="A331" s="63">
        <v>2040550</v>
      </c>
      <c r="B331" s="63" t="s">
        <v>687</v>
      </c>
      <c r="C331" s="6">
        <v>0</v>
      </c>
    </row>
    <row r="332" customHeight="1" spans="1:3">
      <c r="A332" s="63">
        <v>2040599</v>
      </c>
      <c r="B332" s="63" t="s">
        <v>876</v>
      </c>
      <c r="C332" s="6">
        <v>17</v>
      </c>
    </row>
    <row r="333" customHeight="1" spans="1:3">
      <c r="A333" s="63">
        <v>20406</v>
      </c>
      <c r="B333" s="65" t="s">
        <v>877</v>
      </c>
      <c r="C333" s="6">
        <f>SUM(C334:C346)</f>
        <v>309</v>
      </c>
    </row>
    <row r="334" customHeight="1" spans="1:3">
      <c r="A334" s="63">
        <v>2040601</v>
      </c>
      <c r="B334" s="63" t="s">
        <v>678</v>
      </c>
      <c r="C334" s="6">
        <v>255</v>
      </c>
    </row>
    <row r="335" customHeight="1" spans="1:3">
      <c r="A335" s="63">
        <v>2040602</v>
      </c>
      <c r="B335" s="63" t="s">
        <v>679</v>
      </c>
      <c r="C335" s="6">
        <v>28</v>
      </c>
    </row>
    <row r="336" customHeight="1" spans="1:3">
      <c r="A336" s="63">
        <v>2040603</v>
      </c>
      <c r="B336" s="63" t="s">
        <v>680</v>
      </c>
      <c r="C336" s="6">
        <v>0</v>
      </c>
    </row>
    <row r="337" customHeight="1" spans="1:3">
      <c r="A337" s="63">
        <v>2040604</v>
      </c>
      <c r="B337" s="63" t="s">
        <v>878</v>
      </c>
      <c r="C337" s="6">
        <v>0</v>
      </c>
    </row>
    <row r="338" customHeight="1" spans="1:3">
      <c r="A338" s="63">
        <v>2040605</v>
      </c>
      <c r="B338" s="63" t="s">
        <v>879</v>
      </c>
      <c r="C338" s="6">
        <v>0</v>
      </c>
    </row>
    <row r="339" customHeight="1" spans="1:3">
      <c r="A339" s="63">
        <v>2040606</v>
      </c>
      <c r="B339" s="63" t="s">
        <v>880</v>
      </c>
      <c r="C339" s="6">
        <v>0</v>
      </c>
    </row>
    <row r="340" customHeight="1" spans="1:3">
      <c r="A340" s="63">
        <v>2040607</v>
      </c>
      <c r="B340" s="63" t="s">
        <v>881</v>
      </c>
      <c r="C340" s="6">
        <v>0</v>
      </c>
    </row>
    <row r="341" customHeight="1" spans="1:3">
      <c r="A341" s="63">
        <v>2040608</v>
      </c>
      <c r="B341" s="63" t="s">
        <v>882</v>
      </c>
      <c r="C341" s="6">
        <v>0</v>
      </c>
    </row>
    <row r="342" customHeight="1" spans="1:3">
      <c r="A342" s="63">
        <v>2040610</v>
      </c>
      <c r="B342" s="63" t="s">
        <v>883</v>
      </c>
      <c r="C342" s="6">
        <v>0</v>
      </c>
    </row>
    <row r="343" customHeight="1" spans="1:3">
      <c r="A343" s="63">
        <v>2040612</v>
      </c>
      <c r="B343" s="63" t="s">
        <v>884</v>
      </c>
      <c r="C343" s="6">
        <v>0</v>
      </c>
    </row>
    <row r="344" customHeight="1" spans="1:3">
      <c r="A344" s="63">
        <v>2040613</v>
      </c>
      <c r="B344" s="63" t="s">
        <v>719</v>
      </c>
      <c r="C344" s="6">
        <v>0</v>
      </c>
    </row>
    <row r="345" customHeight="1" spans="1:3">
      <c r="A345" s="63">
        <v>2040650</v>
      </c>
      <c r="B345" s="63" t="s">
        <v>687</v>
      </c>
      <c r="C345" s="6">
        <v>0</v>
      </c>
    </row>
    <row r="346" customHeight="1" spans="1:3">
      <c r="A346" s="63">
        <v>2040699</v>
      </c>
      <c r="B346" s="63" t="s">
        <v>885</v>
      </c>
      <c r="C346" s="6">
        <v>26</v>
      </c>
    </row>
    <row r="347" customHeight="1" spans="1:3">
      <c r="A347" s="63">
        <v>20407</v>
      </c>
      <c r="B347" s="65" t="s">
        <v>886</v>
      </c>
      <c r="C347" s="6">
        <f>SUM(C348:C356)</f>
        <v>0</v>
      </c>
    </row>
    <row r="348" customHeight="1" spans="1:3">
      <c r="A348" s="63">
        <v>2040701</v>
      </c>
      <c r="B348" s="63" t="s">
        <v>678</v>
      </c>
      <c r="C348" s="6">
        <v>0</v>
      </c>
    </row>
    <row r="349" customHeight="1" spans="1:3">
      <c r="A349" s="63">
        <v>2040702</v>
      </c>
      <c r="B349" s="63" t="s">
        <v>679</v>
      </c>
      <c r="C349" s="6">
        <v>0</v>
      </c>
    </row>
    <row r="350" customHeight="1" spans="1:3">
      <c r="A350" s="63">
        <v>2040703</v>
      </c>
      <c r="B350" s="63" t="s">
        <v>680</v>
      </c>
      <c r="C350" s="6">
        <v>0</v>
      </c>
    </row>
    <row r="351" customHeight="1" spans="1:3">
      <c r="A351" s="63">
        <v>2040704</v>
      </c>
      <c r="B351" s="63" t="s">
        <v>887</v>
      </c>
      <c r="C351" s="6">
        <v>0</v>
      </c>
    </row>
    <row r="352" customHeight="1" spans="1:3">
      <c r="A352" s="63">
        <v>2040705</v>
      </c>
      <c r="B352" s="63" t="s">
        <v>888</v>
      </c>
      <c r="C352" s="6">
        <v>0</v>
      </c>
    </row>
    <row r="353" customHeight="1" spans="1:3">
      <c r="A353" s="63">
        <v>2040706</v>
      </c>
      <c r="B353" s="63" t="s">
        <v>889</v>
      </c>
      <c r="C353" s="6">
        <v>0</v>
      </c>
    </row>
    <row r="354" customHeight="1" spans="1:3">
      <c r="A354" s="63">
        <v>2040707</v>
      </c>
      <c r="B354" s="63" t="s">
        <v>719</v>
      </c>
      <c r="C354" s="6">
        <v>0</v>
      </c>
    </row>
    <row r="355" customHeight="1" spans="1:3">
      <c r="A355" s="63">
        <v>2040750</v>
      </c>
      <c r="B355" s="63" t="s">
        <v>687</v>
      </c>
      <c r="C355" s="6">
        <v>0</v>
      </c>
    </row>
    <row r="356" customHeight="1" spans="1:3">
      <c r="A356" s="63">
        <v>2040799</v>
      </c>
      <c r="B356" s="63" t="s">
        <v>890</v>
      </c>
      <c r="C356" s="6">
        <v>0</v>
      </c>
    </row>
    <row r="357" customHeight="1" spans="1:3">
      <c r="A357" s="63">
        <v>20408</v>
      </c>
      <c r="B357" s="65" t="s">
        <v>891</v>
      </c>
      <c r="C357" s="6">
        <f>SUM(C358:C366)</f>
        <v>0</v>
      </c>
    </row>
    <row r="358" customHeight="1" spans="1:3">
      <c r="A358" s="63">
        <v>2040801</v>
      </c>
      <c r="B358" s="63" t="s">
        <v>678</v>
      </c>
      <c r="C358" s="6">
        <v>0</v>
      </c>
    </row>
    <row r="359" customHeight="1" spans="1:3">
      <c r="A359" s="63">
        <v>2040802</v>
      </c>
      <c r="B359" s="63" t="s">
        <v>679</v>
      </c>
      <c r="C359" s="6">
        <v>0</v>
      </c>
    </row>
    <row r="360" customHeight="1" spans="1:3">
      <c r="A360" s="63">
        <v>2040803</v>
      </c>
      <c r="B360" s="63" t="s">
        <v>680</v>
      </c>
      <c r="C360" s="6">
        <v>0</v>
      </c>
    </row>
    <row r="361" customHeight="1" spans="1:3">
      <c r="A361" s="63">
        <v>2040804</v>
      </c>
      <c r="B361" s="63" t="s">
        <v>892</v>
      </c>
      <c r="C361" s="6">
        <v>0</v>
      </c>
    </row>
    <row r="362" customHeight="1" spans="1:3">
      <c r="A362" s="63">
        <v>2040805</v>
      </c>
      <c r="B362" s="63" t="s">
        <v>893</v>
      </c>
      <c r="C362" s="6">
        <v>0</v>
      </c>
    </row>
    <row r="363" customHeight="1" spans="1:3">
      <c r="A363" s="63">
        <v>2040806</v>
      </c>
      <c r="B363" s="63" t="s">
        <v>894</v>
      </c>
      <c r="C363" s="6">
        <v>0</v>
      </c>
    </row>
    <row r="364" customHeight="1" spans="1:3">
      <c r="A364" s="63">
        <v>2040807</v>
      </c>
      <c r="B364" s="63" t="s">
        <v>719</v>
      </c>
      <c r="C364" s="6">
        <v>0</v>
      </c>
    </row>
    <row r="365" customHeight="1" spans="1:3">
      <c r="A365" s="63">
        <v>2040850</v>
      </c>
      <c r="B365" s="63" t="s">
        <v>687</v>
      </c>
      <c r="C365" s="6">
        <v>0</v>
      </c>
    </row>
    <row r="366" customHeight="1" spans="1:3">
      <c r="A366" s="63">
        <v>2040899</v>
      </c>
      <c r="B366" s="63" t="s">
        <v>895</v>
      </c>
      <c r="C366" s="6">
        <v>0</v>
      </c>
    </row>
    <row r="367" customHeight="1" spans="1:3">
      <c r="A367" s="63">
        <v>20409</v>
      </c>
      <c r="B367" s="65" t="s">
        <v>896</v>
      </c>
      <c r="C367" s="6">
        <f>SUM(C368:C374)</f>
        <v>0</v>
      </c>
    </row>
    <row r="368" customHeight="1" spans="1:3">
      <c r="A368" s="63">
        <v>2040901</v>
      </c>
      <c r="B368" s="63" t="s">
        <v>678</v>
      </c>
      <c r="C368" s="6">
        <v>0</v>
      </c>
    </row>
    <row r="369" customHeight="1" spans="1:3">
      <c r="A369" s="63">
        <v>2040902</v>
      </c>
      <c r="B369" s="63" t="s">
        <v>679</v>
      </c>
      <c r="C369" s="6">
        <v>0</v>
      </c>
    </row>
    <row r="370" customHeight="1" spans="1:3">
      <c r="A370" s="63">
        <v>2040903</v>
      </c>
      <c r="B370" s="63" t="s">
        <v>680</v>
      </c>
      <c r="C370" s="6">
        <v>0</v>
      </c>
    </row>
    <row r="371" customHeight="1" spans="1:3">
      <c r="A371" s="63">
        <v>2040904</v>
      </c>
      <c r="B371" s="63" t="s">
        <v>897</v>
      </c>
      <c r="C371" s="6">
        <v>0</v>
      </c>
    </row>
    <row r="372" customHeight="1" spans="1:3">
      <c r="A372" s="63">
        <v>2040905</v>
      </c>
      <c r="B372" s="63" t="s">
        <v>898</v>
      </c>
      <c r="C372" s="6">
        <v>0</v>
      </c>
    </row>
    <row r="373" customHeight="1" spans="1:3">
      <c r="A373" s="63">
        <v>2040950</v>
      </c>
      <c r="B373" s="63" t="s">
        <v>687</v>
      </c>
      <c r="C373" s="6">
        <v>0</v>
      </c>
    </row>
    <row r="374" customHeight="1" spans="1:3">
      <c r="A374" s="63">
        <v>2040999</v>
      </c>
      <c r="B374" s="63" t="s">
        <v>899</v>
      </c>
      <c r="C374" s="6">
        <v>0</v>
      </c>
    </row>
    <row r="375" customHeight="1" spans="1:3">
      <c r="A375" s="63">
        <v>20410</v>
      </c>
      <c r="B375" s="65" t="s">
        <v>900</v>
      </c>
      <c r="C375" s="6">
        <f>SUM(C376:C380)</f>
        <v>0</v>
      </c>
    </row>
    <row r="376" customHeight="1" spans="1:3">
      <c r="A376" s="63">
        <v>2041001</v>
      </c>
      <c r="B376" s="63" t="s">
        <v>678</v>
      </c>
      <c r="C376" s="6">
        <v>0</v>
      </c>
    </row>
    <row r="377" customHeight="1" spans="1:3">
      <c r="A377" s="63">
        <v>2041002</v>
      </c>
      <c r="B377" s="63" t="s">
        <v>679</v>
      </c>
      <c r="C377" s="6">
        <v>0</v>
      </c>
    </row>
    <row r="378" customHeight="1" spans="1:3">
      <c r="A378" s="63">
        <v>2041006</v>
      </c>
      <c r="B378" s="63" t="s">
        <v>719</v>
      </c>
      <c r="C378" s="6">
        <v>0</v>
      </c>
    </row>
    <row r="379" customHeight="1" spans="1:3">
      <c r="A379" s="63">
        <v>2041007</v>
      </c>
      <c r="B379" s="63" t="s">
        <v>901</v>
      </c>
      <c r="C379" s="6">
        <v>0</v>
      </c>
    </row>
    <row r="380" customHeight="1" spans="1:3">
      <c r="A380" s="63">
        <v>2041099</v>
      </c>
      <c r="B380" s="63" t="s">
        <v>902</v>
      </c>
      <c r="C380" s="6">
        <v>0</v>
      </c>
    </row>
    <row r="381" customHeight="1" spans="1:3">
      <c r="A381" s="63">
        <v>20499</v>
      </c>
      <c r="B381" s="65" t="s">
        <v>903</v>
      </c>
      <c r="C381" s="6">
        <f>SUM(C382:C383)</f>
        <v>40</v>
      </c>
    </row>
    <row r="382" customHeight="1" spans="1:3">
      <c r="A382" s="63">
        <v>2049902</v>
      </c>
      <c r="B382" s="63" t="s">
        <v>904</v>
      </c>
      <c r="C382" s="6">
        <v>0</v>
      </c>
    </row>
    <row r="383" customHeight="1" spans="1:3">
      <c r="A383" s="63">
        <v>2049999</v>
      </c>
      <c r="B383" s="63" t="s">
        <v>905</v>
      </c>
      <c r="C383" s="6">
        <v>40</v>
      </c>
    </row>
    <row r="384" customHeight="1" spans="1:3">
      <c r="A384" s="63">
        <v>205</v>
      </c>
      <c r="B384" s="65" t="s">
        <v>906</v>
      </c>
      <c r="C384" s="6">
        <f>SUM(C385,C390,C397,C403,C409,C413,C417,C421,C427,C434)</f>
        <v>50906</v>
      </c>
    </row>
    <row r="385" customHeight="1" spans="1:3">
      <c r="A385" s="63">
        <v>20501</v>
      </c>
      <c r="B385" s="65" t="s">
        <v>907</v>
      </c>
      <c r="C385" s="6">
        <f>SUM(C386:C389)</f>
        <v>715</v>
      </c>
    </row>
    <row r="386" customHeight="1" spans="1:3">
      <c r="A386" s="63">
        <v>2050101</v>
      </c>
      <c r="B386" s="63" t="s">
        <v>678</v>
      </c>
      <c r="C386" s="6">
        <v>164</v>
      </c>
    </row>
    <row r="387" customHeight="1" spans="1:3">
      <c r="A387" s="63">
        <v>2050102</v>
      </c>
      <c r="B387" s="63" t="s">
        <v>679</v>
      </c>
      <c r="C387" s="6">
        <v>508</v>
      </c>
    </row>
    <row r="388" customHeight="1" spans="1:3">
      <c r="A388" s="63">
        <v>2050103</v>
      </c>
      <c r="B388" s="63" t="s">
        <v>680</v>
      </c>
      <c r="C388" s="6">
        <v>0</v>
      </c>
    </row>
    <row r="389" customHeight="1" spans="1:3">
      <c r="A389" s="63">
        <v>2050199</v>
      </c>
      <c r="B389" s="63" t="s">
        <v>908</v>
      </c>
      <c r="C389" s="6">
        <v>43</v>
      </c>
    </row>
    <row r="390" customHeight="1" spans="1:3">
      <c r="A390" s="63">
        <v>20502</v>
      </c>
      <c r="B390" s="65" t="s">
        <v>909</v>
      </c>
      <c r="C390" s="6">
        <f>SUM(C391:C396)</f>
        <v>44328</v>
      </c>
    </row>
    <row r="391" customHeight="1" spans="1:3">
      <c r="A391" s="63">
        <v>2050201</v>
      </c>
      <c r="B391" s="63" t="s">
        <v>910</v>
      </c>
      <c r="C391" s="6">
        <v>3128</v>
      </c>
    </row>
    <row r="392" customHeight="1" spans="1:3">
      <c r="A392" s="63">
        <v>2050202</v>
      </c>
      <c r="B392" s="63" t="s">
        <v>911</v>
      </c>
      <c r="C392" s="6">
        <v>26695</v>
      </c>
    </row>
    <row r="393" customHeight="1" spans="1:3">
      <c r="A393" s="63">
        <v>2050203</v>
      </c>
      <c r="B393" s="63" t="s">
        <v>912</v>
      </c>
      <c r="C393" s="6">
        <v>11216</v>
      </c>
    </row>
    <row r="394" customHeight="1" spans="1:3">
      <c r="A394" s="63">
        <v>2050204</v>
      </c>
      <c r="B394" s="63" t="s">
        <v>913</v>
      </c>
      <c r="C394" s="6">
        <v>0</v>
      </c>
    </row>
    <row r="395" customHeight="1" spans="1:3">
      <c r="A395" s="63">
        <v>2050205</v>
      </c>
      <c r="B395" s="63" t="s">
        <v>914</v>
      </c>
      <c r="C395" s="6">
        <v>0</v>
      </c>
    </row>
    <row r="396" customHeight="1" spans="1:3">
      <c r="A396" s="63">
        <v>2050299</v>
      </c>
      <c r="B396" s="63" t="s">
        <v>915</v>
      </c>
      <c r="C396" s="6">
        <v>3289</v>
      </c>
    </row>
    <row r="397" customHeight="1" spans="1:3">
      <c r="A397" s="63">
        <v>20503</v>
      </c>
      <c r="B397" s="65" t="s">
        <v>916</v>
      </c>
      <c r="C397" s="6">
        <f>SUM(C398:C402)</f>
        <v>0</v>
      </c>
    </row>
    <row r="398" customHeight="1" spans="1:3">
      <c r="A398" s="63">
        <v>2050301</v>
      </c>
      <c r="B398" s="63" t="s">
        <v>917</v>
      </c>
      <c r="C398" s="6">
        <v>0</v>
      </c>
    </row>
    <row r="399" customHeight="1" spans="1:3">
      <c r="A399" s="63">
        <v>2050302</v>
      </c>
      <c r="B399" s="63" t="s">
        <v>918</v>
      </c>
      <c r="C399" s="6">
        <v>0</v>
      </c>
    </row>
    <row r="400" customHeight="1" spans="1:3">
      <c r="A400" s="63">
        <v>2050303</v>
      </c>
      <c r="B400" s="63" t="s">
        <v>919</v>
      </c>
      <c r="C400" s="6">
        <v>0</v>
      </c>
    </row>
    <row r="401" customHeight="1" spans="1:3">
      <c r="A401" s="63">
        <v>2050305</v>
      </c>
      <c r="B401" s="63" t="s">
        <v>920</v>
      </c>
      <c r="C401" s="6">
        <v>0</v>
      </c>
    </row>
    <row r="402" customHeight="1" spans="1:3">
      <c r="A402" s="63">
        <v>2050399</v>
      </c>
      <c r="B402" s="63" t="s">
        <v>921</v>
      </c>
      <c r="C402" s="6">
        <v>0</v>
      </c>
    </row>
    <row r="403" customHeight="1" spans="1:3">
      <c r="A403" s="63">
        <v>20504</v>
      </c>
      <c r="B403" s="65" t="s">
        <v>922</v>
      </c>
      <c r="C403" s="6">
        <f>SUM(C404:C408)</f>
        <v>0</v>
      </c>
    </row>
    <row r="404" customHeight="1" spans="1:3">
      <c r="A404" s="63">
        <v>2050401</v>
      </c>
      <c r="B404" s="63" t="s">
        <v>923</v>
      </c>
      <c r="C404" s="6">
        <v>0</v>
      </c>
    </row>
    <row r="405" customHeight="1" spans="1:3">
      <c r="A405" s="63">
        <v>2050402</v>
      </c>
      <c r="B405" s="63" t="s">
        <v>924</v>
      </c>
      <c r="C405" s="6">
        <v>0</v>
      </c>
    </row>
    <row r="406" customHeight="1" spans="1:3">
      <c r="A406" s="63">
        <v>2050403</v>
      </c>
      <c r="B406" s="63" t="s">
        <v>925</v>
      </c>
      <c r="C406" s="6">
        <v>0</v>
      </c>
    </row>
    <row r="407" customHeight="1" spans="1:3">
      <c r="A407" s="63">
        <v>2050404</v>
      </c>
      <c r="B407" s="63" t="s">
        <v>926</v>
      </c>
      <c r="C407" s="6">
        <v>0</v>
      </c>
    </row>
    <row r="408" customHeight="1" spans="1:3">
      <c r="A408" s="63">
        <v>2050499</v>
      </c>
      <c r="B408" s="63" t="s">
        <v>927</v>
      </c>
      <c r="C408" s="6">
        <v>0</v>
      </c>
    </row>
    <row r="409" customHeight="1" spans="1:3">
      <c r="A409" s="63">
        <v>20505</v>
      </c>
      <c r="B409" s="65" t="s">
        <v>928</v>
      </c>
      <c r="C409" s="6">
        <f>SUM(C410:C412)</f>
        <v>0</v>
      </c>
    </row>
    <row r="410" customHeight="1" spans="1:3">
      <c r="A410" s="63">
        <v>2050501</v>
      </c>
      <c r="B410" s="63" t="s">
        <v>929</v>
      </c>
      <c r="C410" s="6">
        <v>0</v>
      </c>
    </row>
    <row r="411" customHeight="1" spans="1:3">
      <c r="A411" s="63">
        <v>2050502</v>
      </c>
      <c r="B411" s="63" t="s">
        <v>930</v>
      </c>
      <c r="C411" s="6">
        <v>0</v>
      </c>
    </row>
    <row r="412" customHeight="1" spans="1:3">
      <c r="A412" s="63">
        <v>2050599</v>
      </c>
      <c r="B412" s="63" t="s">
        <v>931</v>
      </c>
      <c r="C412" s="6">
        <v>0</v>
      </c>
    </row>
    <row r="413" customHeight="1" spans="1:3">
      <c r="A413" s="63">
        <v>20506</v>
      </c>
      <c r="B413" s="65" t="s">
        <v>932</v>
      </c>
      <c r="C413" s="6">
        <f>SUM(C414:C416)</f>
        <v>0</v>
      </c>
    </row>
    <row r="414" customHeight="1" spans="1:3">
      <c r="A414" s="63">
        <v>2050601</v>
      </c>
      <c r="B414" s="63" t="s">
        <v>933</v>
      </c>
      <c r="C414" s="6">
        <v>0</v>
      </c>
    </row>
    <row r="415" customHeight="1" spans="1:3">
      <c r="A415" s="63">
        <v>2050602</v>
      </c>
      <c r="B415" s="63" t="s">
        <v>934</v>
      </c>
      <c r="C415" s="6">
        <v>0</v>
      </c>
    </row>
    <row r="416" customHeight="1" spans="1:3">
      <c r="A416" s="63">
        <v>2050699</v>
      </c>
      <c r="B416" s="63" t="s">
        <v>935</v>
      </c>
      <c r="C416" s="6">
        <v>0</v>
      </c>
    </row>
    <row r="417" customHeight="1" spans="1:3">
      <c r="A417" s="63">
        <v>20507</v>
      </c>
      <c r="B417" s="65" t="s">
        <v>936</v>
      </c>
      <c r="C417" s="6">
        <f>SUM(C418:C420)</f>
        <v>0</v>
      </c>
    </row>
    <row r="418" customHeight="1" spans="1:3">
      <c r="A418" s="63">
        <v>2050701</v>
      </c>
      <c r="B418" s="63" t="s">
        <v>937</v>
      </c>
      <c r="C418" s="6">
        <v>0</v>
      </c>
    </row>
    <row r="419" customHeight="1" spans="1:3">
      <c r="A419" s="63">
        <v>2050702</v>
      </c>
      <c r="B419" s="63" t="s">
        <v>938</v>
      </c>
      <c r="C419" s="6">
        <v>0</v>
      </c>
    </row>
    <row r="420" customHeight="1" spans="1:3">
      <c r="A420" s="63">
        <v>2050799</v>
      </c>
      <c r="B420" s="63" t="s">
        <v>939</v>
      </c>
      <c r="C420" s="6">
        <v>0</v>
      </c>
    </row>
    <row r="421" customHeight="1" spans="1:3">
      <c r="A421" s="63">
        <v>20508</v>
      </c>
      <c r="B421" s="65" t="s">
        <v>940</v>
      </c>
      <c r="C421" s="6">
        <f>SUM(C422:C426)</f>
        <v>177</v>
      </c>
    </row>
    <row r="422" customHeight="1" spans="1:3">
      <c r="A422" s="63">
        <v>2050801</v>
      </c>
      <c r="B422" s="63" t="s">
        <v>941</v>
      </c>
      <c r="C422" s="6">
        <v>0</v>
      </c>
    </row>
    <row r="423" customHeight="1" spans="1:3">
      <c r="A423" s="63">
        <v>2050802</v>
      </c>
      <c r="B423" s="63" t="s">
        <v>942</v>
      </c>
      <c r="C423" s="6">
        <v>0</v>
      </c>
    </row>
    <row r="424" customHeight="1" spans="1:3">
      <c r="A424" s="63">
        <v>2050803</v>
      </c>
      <c r="B424" s="63" t="s">
        <v>943</v>
      </c>
      <c r="C424" s="6">
        <v>147</v>
      </c>
    </row>
    <row r="425" customHeight="1" spans="1:3">
      <c r="A425" s="63">
        <v>2050804</v>
      </c>
      <c r="B425" s="63" t="s">
        <v>944</v>
      </c>
      <c r="C425" s="6">
        <v>0</v>
      </c>
    </row>
    <row r="426" customHeight="1" spans="1:3">
      <c r="A426" s="63">
        <v>2050899</v>
      </c>
      <c r="B426" s="63" t="s">
        <v>945</v>
      </c>
      <c r="C426" s="6">
        <v>30</v>
      </c>
    </row>
    <row r="427" customHeight="1" spans="1:3">
      <c r="A427" s="63">
        <v>20509</v>
      </c>
      <c r="B427" s="65" t="s">
        <v>946</v>
      </c>
      <c r="C427" s="6">
        <f>SUM(C428:C433)</f>
        <v>2145</v>
      </c>
    </row>
    <row r="428" customHeight="1" spans="1:3">
      <c r="A428" s="63">
        <v>2050901</v>
      </c>
      <c r="B428" s="63" t="s">
        <v>947</v>
      </c>
      <c r="C428" s="6">
        <v>0</v>
      </c>
    </row>
    <row r="429" customHeight="1" spans="1:3">
      <c r="A429" s="63">
        <v>2050902</v>
      </c>
      <c r="B429" s="63" t="s">
        <v>948</v>
      </c>
      <c r="C429" s="6">
        <v>236</v>
      </c>
    </row>
    <row r="430" customHeight="1" spans="1:3">
      <c r="A430" s="63">
        <v>2050903</v>
      </c>
      <c r="B430" s="63" t="s">
        <v>949</v>
      </c>
      <c r="C430" s="6">
        <v>0</v>
      </c>
    </row>
    <row r="431" customHeight="1" spans="1:3">
      <c r="A431" s="63">
        <v>2050904</v>
      </c>
      <c r="B431" s="63" t="s">
        <v>950</v>
      </c>
      <c r="C431" s="6">
        <v>0</v>
      </c>
    </row>
    <row r="432" customHeight="1" spans="1:3">
      <c r="A432" s="63">
        <v>2050905</v>
      </c>
      <c r="B432" s="63" t="s">
        <v>951</v>
      </c>
      <c r="C432" s="6">
        <v>0</v>
      </c>
    </row>
    <row r="433" customHeight="1" spans="1:3">
      <c r="A433" s="63">
        <v>2050999</v>
      </c>
      <c r="B433" s="63" t="s">
        <v>952</v>
      </c>
      <c r="C433" s="6">
        <v>1909</v>
      </c>
    </row>
    <row r="434" customHeight="1" spans="1:3">
      <c r="A434" s="63">
        <v>20599</v>
      </c>
      <c r="B434" s="65" t="s">
        <v>953</v>
      </c>
      <c r="C434" s="6">
        <f>C435</f>
        <v>3541</v>
      </c>
    </row>
    <row r="435" customHeight="1" spans="1:3">
      <c r="A435" s="63">
        <v>2059999</v>
      </c>
      <c r="B435" s="63" t="s">
        <v>954</v>
      </c>
      <c r="C435" s="6">
        <v>3541</v>
      </c>
    </row>
    <row r="436" customHeight="1" spans="1:3">
      <c r="A436" s="63">
        <v>206</v>
      </c>
      <c r="B436" s="65" t="s">
        <v>955</v>
      </c>
      <c r="C436" s="6">
        <f>SUM(C437,C442,C451,C457,C462,C467,C472,C479,C483,C487)</f>
        <v>3914</v>
      </c>
    </row>
    <row r="437" customHeight="1" spans="1:3">
      <c r="A437" s="63">
        <v>20601</v>
      </c>
      <c r="B437" s="65" t="s">
        <v>956</v>
      </c>
      <c r="C437" s="6">
        <f>SUM(C438:C441)</f>
        <v>1721</v>
      </c>
    </row>
    <row r="438" customHeight="1" spans="1:3">
      <c r="A438" s="63">
        <v>2060101</v>
      </c>
      <c r="B438" s="63" t="s">
        <v>678</v>
      </c>
      <c r="C438" s="6">
        <v>255</v>
      </c>
    </row>
    <row r="439" customHeight="1" spans="1:3">
      <c r="A439" s="63">
        <v>2060102</v>
      </c>
      <c r="B439" s="63" t="s">
        <v>679</v>
      </c>
      <c r="C439" s="6">
        <v>139</v>
      </c>
    </row>
    <row r="440" customHeight="1" spans="1:3">
      <c r="A440" s="63">
        <v>2060103</v>
      </c>
      <c r="B440" s="63" t="s">
        <v>680</v>
      </c>
      <c r="C440" s="6">
        <v>32</v>
      </c>
    </row>
    <row r="441" customHeight="1" spans="1:3">
      <c r="A441" s="63">
        <v>2060199</v>
      </c>
      <c r="B441" s="63" t="s">
        <v>957</v>
      </c>
      <c r="C441" s="6">
        <v>1295</v>
      </c>
    </row>
    <row r="442" customHeight="1" spans="1:3">
      <c r="A442" s="63">
        <v>20602</v>
      </c>
      <c r="B442" s="65" t="s">
        <v>958</v>
      </c>
      <c r="C442" s="6">
        <f>SUM(C443:C450)</f>
        <v>11</v>
      </c>
    </row>
    <row r="443" customHeight="1" spans="1:3">
      <c r="A443" s="63">
        <v>2060201</v>
      </c>
      <c r="B443" s="63" t="s">
        <v>959</v>
      </c>
      <c r="C443" s="6">
        <v>0</v>
      </c>
    </row>
    <row r="444" customHeight="1" spans="1:3">
      <c r="A444" s="63">
        <v>2060203</v>
      </c>
      <c r="B444" s="63" t="s">
        <v>960</v>
      </c>
      <c r="C444" s="6">
        <v>0</v>
      </c>
    </row>
    <row r="445" customHeight="1" spans="1:3">
      <c r="A445" s="63">
        <v>2060204</v>
      </c>
      <c r="B445" s="63" t="s">
        <v>961</v>
      </c>
      <c r="C445" s="6">
        <v>0</v>
      </c>
    </row>
    <row r="446" customHeight="1" spans="1:3">
      <c r="A446" s="63">
        <v>2060205</v>
      </c>
      <c r="B446" s="63" t="s">
        <v>962</v>
      </c>
      <c r="C446" s="6">
        <v>0</v>
      </c>
    </row>
    <row r="447" customHeight="1" spans="1:3">
      <c r="A447" s="63">
        <v>2060206</v>
      </c>
      <c r="B447" s="63" t="s">
        <v>963</v>
      </c>
      <c r="C447" s="6">
        <v>0</v>
      </c>
    </row>
    <row r="448" customHeight="1" spans="1:3">
      <c r="A448" s="63">
        <v>2060207</v>
      </c>
      <c r="B448" s="63" t="s">
        <v>964</v>
      </c>
      <c r="C448" s="6">
        <v>0</v>
      </c>
    </row>
    <row r="449" customHeight="1" spans="1:3">
      <c r="A449" s="63">
        <v>2060208</v>
      </c>
      <c r="B449" s="63" t="s">
        <v>965</v>
      </c>
      <c r="C449" s="6">
        <v>0</v>
      </c>
    </row>
    <row r="450" customHeight="1" spans="1:3">
      <c r="A450" s="63">
        <v>2060299</v>
      </c>
      <c r="B450" s="63" t="s">
        <v>966</v>
      </c>
      <c r="C450" s="6">
        <v>11</v>
      </c>
    </row>
    <row r="451" customHeight="1" spans="1:3">
      <c r="A451" s="63">
        <v>20603</v>
      </c>
      <c r="B451" s="65" t="s">
        <v>967</v>
      </c>
      <c r="C451" s="6">
        <f>SUM(C452:C456)</f>
        <v>0</v>
      </c>
    </row>
    <row r="452" customHeight="1" spans="1:3">
      <c r="A452" s="63">
        <v>2060301</v>
      </c>
      <c r="B452" s="63" t="s">
        <v>959</v>
      </c>
      <c r="C452" s="6">
        <v>0</v>
      </c>
    </row>
    <row r="453" customHeight="1" spans="1:3">
      <c r="A453" s="63">
        <v>2060302</v>
      </c>
      <c r="B453" s="63" t="s">
        <v>968</v>
      </c>
      <c r="C453" s="6">
        <v>0</v>
      </c>
    </row>
    <row r="454" customHeight="1" spans="1:3">
      <c r="A454" s="63">
        <v>2060303</v>
      </c>
      <c r="B454" s="63" t="s">
        <v>969</v>
      </c>
      <c r="C454" s="6">
        <v>0</v>
      </c>
    </row>
    <row r="455" customHeight="1" spans="1:3">
      <c r="A455" s="63">
        <v>2060304</v>
      </c>
      <c r="B455" s="63" t="s">
        <v>970</v>
      </c>
      <c r="C455" s="6">
        <v>0</v>
      </c>
    </row>
    <row r="456" customHeight="1" spans="1:3">
      <c r="A456" s="63">
        <v>2060399</v>
      </c>
      <c r="B456" s="63" t="s">
        <v>971</v>
      </c>
      <c r="C456" s="6">
        <v>0</v>
      </c>
    </row>
    <row r="457" customHeight="1" spans="1:3">
      <c r="A457" s="63">
        <v>20604</v>
      </c>
      <c r="B457" s="65" t="s">
        <v>972</v>
      </c>
      <c r="C457" s="6">
        <f>SUM(C458:C461)</f>
        <v>57</v>
      </c>
    </row>
    <row r="458" customHeight="1" spans="1:3">
      <c r="A458" s="63">
        <v>2060401</v>
      </c>
      <c r="B458" s="63" t="s">
        <v>959</v>
      </c>
      <c r="C458" s="6">
        <v>0</v>
      </c>
    </row>
    <row r="459" customHeight="1" spans="1:3">
      <c r="A459" s="63">
        <v>2060404</v>
      </c>
      <c r="B459" s="63" t="s">
        <v>973</v>
      </c>
      <c r="C459" s="6">
        <v>27</v>
      </c>
    </row>
    <row r="460" customHeight="1" spans="1:3">
      <c r="A460" s="63">
        <v>2060405</v>
      </c>
      <c r="B460" s="63" t="s">
        <v>974</v>
      </c>
      <c r="C460" s="6">
        <v>0</v>
      </c>
    </row>
    <row r="461" customHeight="1" spans="1:3">
      <c r="A461" s="63">
        <v>2060499</v>
      </c>
      <c r="B461" s="63" t="s">
        <v>975</v>
      </c>
      <c r="C461" s="6">
        <v>30</v>
      </c>
    </row>
    <row r="462" customHeight="1" spans="1:3">
      <c r="A462" s="63">
        <v>20605</v>
      </c>
      <c r="B462" s="65" t="s">
        <v>976</v>
      </c>
      <c r="C462" s="6">
        <f>SUM(C463:C466)</f>
        <v>9</v>
      </c>
    </row>
    <row r="463" customHeight="1" spans="1:3">
      <c r="A463" s="63">
        <v>2060501</v>
      </c>
      <c r="B463" s="63" t="s">
        <v>959</v>
      </c>
      <c r="C463" s="6">
        <v>0</v>
      </c>
    </row>
    <row r="464" customHeight="1" spans="1:3">
      <c r="A464" s="63">
        <v>2060502</v>
      </c>
      <c r="B464" s="63" t="s">
        <v>977</v>
      </c>
      <c r="C464" s="6">
        <v>0</v>
      </c>
    </row>
    <row r="465" customHeight="1" spans="1:3">
      <c r="A465" s="63">
        <v>2060503</v>
      </c>
      <c r="B465" s="63" t="s">
        <v>978</v>
      </c>
      <c r="C465" s="6">
        <v>0</v>
      </c>
    </row>
    <row r="466" customHeight="1" spans="1:3">
      <c r="A466" s="63">
        <v>2060599</v>
      </c>
      <c r="B466" s="63" t="s">
        <v>979</v>
      </c>
      <c r="C466" s="6">
        <v>9</v>
      </c>
    </row>
    <row r="467" customHeight="1" spans="1:3">
      <c r="A467" s="63">
        <v>20606</v>
      </c>
      <c r="B467" s="65" t="s">
        <v>980</v>
      </c>
      <c r="C467" s="6">
        <f>SUM(C468:C471)</f>
        <v>0</v>
      </c>
    </row>
    <row r="468" customHeight="1" spans="1:3">
      <c r="A468" s="63">
        <v>2060601</v>
      </c>
      <c r="B468" s="63" t="s">
        <v>981</v>
      </c>
      <c r="C468" s="6">
        <v>0</v>
      </c>
    </row>
    <row r="469" customHeight="1" spans="1:3">
      <c r="A469" s="63">
        <v>2060602</v>
      </c>
      <c r="B469" s="63" t="s">
        <v>982</v>
      </c>
      <c r="C469" s="6">
        <v>0</v>
      </c>
    </row>
    <row r="470" customHeight="1" spans="1:3">
      <c r="A470" s="63">
        <v>2060603</v>
      </c>
      <c r="B470" s="63" t="s">
        <v>983</v>
      </c>
      <c r="C470" s="6">
        <v>0</v>
      </c>
    </row>
    <row r="471" customHeight="1" spans="1:3">
      <c r="A471" s="63">
        <v>2060699</v>
      </c>
      <c r="B471" s="63" t="s">
        <v>984</v>
      </c>
      <c r="C471" s="6">
        <v>0</v>
      </c>
    </row>
    <row r="472" customHeight="1" spans="1:3">
      <c r="A472" s="63">
        <v>20607</v>
      </c>
      <c r="B472" s="65" t="s">
        <v>985</v>
      </c>
      <c r="C472" s="6">
        <f>SUM(C473:C478)</f>
        <v>20</v>
      </c>
    </row>
    <row r="473" customHeight="1" spans="1:3">
      <c r="A473" s="63">
        <v>2060701</v>
      </c>
      <c r="B473" s="63" t="s">
        <v>959</v>
      </c>
      <c r="C473" s="6">
        <v>0</v>
      </c>
    </row>
    <row r="474" customHeight="1" spans="1:3">
      <c r="A474" s="63">
        <v>2060702</v>
      </c>
      <c r="B474" s="63" t="s">
        <v>986</v>
      </c>
      <c r="C474" s="6">
        <v>20</v>
      </c>
    </row>
    <row r="475" customHeight="1" spans="1:3">
      <c r="A475" s="63">
        <v>2060703</v>
      </c>
      <c r="B475" s="63" t="s">
        <v>987</v>
      </c>
      <c r="C475" s="6">
        <v>0</v>
      </c>
    </row>
    <row r="476" customHeight="1" spans="1:3">
      <c r="A476" s="63">
        <v>2060704</v>
      </c>
      <c r="B476" s="63" t="s">
        <v>988</v>
      </c>
      <c r="C476" s="6">
        <v>0</v>
      </c>
    </row>
    <row r="477" customHeight="1" spans="1:3">
      <c r="A477" s="63">
        <v>2060705</v>
      </c>
      <c r="B477" s="63" t="s">
        <v>989</v>
      </c>
      <c r="C477" s="6">
        <v>0</v>
      </c>
    </row>
    <row r="478" customHeight="1" spans="1:3">
      <c r="A478" s="63">
        <v>2060799</v>
      </c>
      <c r="B478" s="63" t="s">
        <v>990</v>
      </c>
      <c r="C478" s="6">
        <v>0</v>
      </c>
    </row>
    <row r="479" customHeight="1" spans="1:3">
      <c r="A479" s="63">
        <v>20608</v>
      </c>
      <c r="B479" s="65" t="s">
        <v>991</v>
      </c>
      <c r="C479" s="6">
        <f>SUM(C480:C482)</f>
        <v>0</v>
      </c>
    </row>
    <row r="480" customHeight="1" spans="1:3">
      <c r="A480" s="63">
        <v>2060801</v>
      </c>
      <c r="B480" s="63" t="s">
        <v>992</v>
      </c>
      <c r="C480" s="6">
        <v>0</v>
      </c>
    </row>
    <row r="481" customHeight="1" spans="1:3">
      <c r="A481" s="63">
        <v>2060802</v>
      </c>
      <c r="B481" s="63" t="s">
        <v>993</v>
      </c>
      <c r="C481" s="6">
        <v>0</v>
      </c>
    </row>
    <row r="482" customHeight="1" spans="1:3">
      <c r="A482" s="63">
        <v>2060899</v>
      </c>
      <c r="B482" s="63" t="s">
        <v>994</v>
      </c>
      <c r="C482" s="6">
        <v>0</v>
      </c>
    </row>
    <row r="483" customHeight="1" spans="1:3">
      <c r="A483" s="63">
        <v>20609</v>
      </c>
      <c r="B483" s="65" t="s">
        <v>995</v>
      </c>
      <c r="C483" s="6">
        <f>SUM(C484:C486)</f>
        <v>1735</v>
      </c>
    </row>
    <row r="484" customHeight="1" spans="1:3">
      <c r="A484" s="63">
        <v>2060901</v>
      </c>
      <c r="B484" s="63" t="s">
        <v>996</v>
      </c>
      <c r="C484" s="6">
        <v>135</v>
      </c>
    </row>
    <row r="485" customHeight="1" spans="1:3">
      <c r="A485" s="63">
        <v>2060902</v>
      </c>
      <c r="B485" s="63" t="s">
        <v>997</v>
      </c>
      <c r="C485" s="6">
        <v>1309</v>
      </c>
    </row>
    <row r="486" customHeight="1" spans="1:3">
      <c r="A486" s="63">
        <v>2060999</v>
      </c>
      <c r="B486" s="63" t="s">
        <v>998</v>
      </c>
      <c r="C486" s="6">
        <v>291</v>
      </c>
    </row>
    <row r="487" customHeight="1" spans="1:3">
      <c r="A487" s="63">
        <v>20699</v>
      </c>
      <c r="B487" s="65" t="s">
        <v>999</v>
      </c>
      <c r="C487" s="6">
        <f>SUM(C488:C491)</f>
        <v>361</v>
      </c>
    </row>
    <row r="488" customHeight="1" spans="1:3">
      <c r="A488" s="63">
        <v>2069901</v>
      </c>
      <c r="B488" s="63" t="s">
        <v>1000</v>
      </c>
      <c r="C488" s="6">
        <v>0</v>
      </c>
    </row>
    <row r="489" customHeight="1" spans="1:3">
      <c r="A489" s="63">
        <v>2069902</v>
      </c>
      <c r="B489" s="63" t="s">
        <v>1001</v>
      </c>
      <c r="C489" s="6">
        <v>0</v>
      </c>
    </row>
    <row r="490" customHeight="1" spans="1:3">
      <c r="A490" s="63">
        <v>2069903</v>
      </c>
      <c r="B490" s="63" t="s">
        <v>1002</v>
      </c>
      <c r="C490" s="6">
        <v>0</v>
      </c>
    </row>
    <row r="491" customHeight="1" spans="1:3">
      <c r="A491" s="63">
        <v>2069999</v>
      </c>
      <c r="B491" s="63" t="s">
        <v>1003</v>
      </c>
      <c r="C491" s="6">
        <v>361</v>
      </c>
    </row>
    <row r="492" customHeight="1" spans="1:3">
      <c r="A492" s="63">
        <v>207</v>
      </c>
      <c r="B492" s="65" t="s">
        <v>1004</v>
      </c>
      <c r="C492" s="6">
        <f>SUM(C493,C509,C517,C528,C537,C545)</f>
        <v>615</v>
      </c>
    </row>
    <row r="493" customHeight="1" spans="1:3">
      <c r="A493" s="63">
        <v>20701</v>
      </c>
      <c r="B493" s="65" t="s">
        <v>1005</v>
      </c>
      <c r="C493" s="6">
        <f>SUM(C494:C508)</f>
        <v>424</v>
      </c>
    </row>
    <row r="494" customHeight="1" spans="1:3">
      <c r="A494" s="63">
        <v>2070101</v>
      </c>
      <c r="B494" s="63" t="s">
        <v>678</v>
      </c>
      <c r="C494" s="6">
        <v>277</v>
      </c>
    </row>
    <row r="495" customHeight="1" spans="1:3">
      <c r="A495" s="63">
        <v>2070102</v>
      </c>
      <c r="B495" s="63" t="s">
        <v>679</v>
      </c>
      <c r="C495" s="6">
        <v>10</v>
      </c>
    </row>
    <row r="496" customHeight="1" spans="1:3">
      <c r="A496" s="63">
        <v>2070103</v>
      </c>
      <c r="B496" s="63" t="s">
        <v>680</v>
      </c>
      <c r="C496" s="6">
        <v>29</v>
      </c>
    </row>
    <row r="497" customHeight="1" spans="1:3">
      <c r="A497" s="63">
        <v>2070104</v>
      </c>
      <c r="B497" s="63" t="s">
        <v>1006</v>
      </c>
      <c r="C497" s="6">
        <v>0</v>
      </c>
    </row>
    <row r="498" customHeight="1" spans="1:3">
      <c r="A498" s="63">
        <v>2070105</v>
      </c>
      <c r="B498" s="63" t="s">
        <v>1007</v>
      </c>
      <c r="C498" s="6">
        <v>0</v>
      </c>
    </row>
    <row r="499" customHeight="1" spans="1:3">
      <c r="A499" s="63">
        <v>2070106</v>
      </c>
      <c r="B499" s="63" t="s">
        <v>1008</v>
      </c>
      <c r="C499" s="6">
        <v>0</v>
      </c>
    </row>
    <row r="500" customHeight="1" spans="1:3">
      <c r="A500" s="63">
        <v>2070107</v>
      </c>
      <c r="B500" s="63" t="s">
        <v>1009</v>
      </c>
      <c r="C500" s="6">
        <v>0</v>
      </c>
    </row>
    <row r="501" customHeight="1" spans="1:3">
      <c r="A501" s="63">
        <v>2070108</v>
      </c>
      <c r="B501" s="63" t="s">
        <v>1010</v>
      </c>
      <c r="C501" s="6">
        <v>9</v>
      </c>
    </row>
    <row r="502" customHeight="1" spans="1:3">
      <c r="A502" s="63">
        <v>2070109</v>
      </c>
      <c r="B502" s="63" t="s">
        <v>1011</v>
      </c>
      <c r="C502" s="6">
        <v>0</v>
      </c>
    </row>
    <row r="503" customHeight="1" spans="1:3">
      <c r="A503" s="63">
        <v>2070110</v>
      </c>
      <c r="B503" s="63" t="s">
        <v>1012</v>
      </c>
      <c r="C503" s="6">
        <v>0</v>
      </c>
    </row>
    <row r="504" customHeight="1" spans="1:3">
      <c r="A504" s="63">
        <v>2070111</v>
      </c>
      <c r="B504" s="63" t="s">
        <v>1013</v>
      </c>
      <c r="C504" s="6">
        <v>0</v>
      </c>
    </row>
    <row r="505" customHeight="1" spans="1:3">
      <c r="A505" s="63">
        <v>2070112</v>
      </c>
      <c r="B505" s="63" t="s">
        <v>1014</v>
      </c>
      <c r="C505" s="6">
        <v>0</v>
      </c>
    </row>
    <row r="506" customHeight="1" spans="1:3">
      <c r="A506" s="63">
        <v>2070113</v>
      </c>
      <c r="B506" s="63" t="s">
        <v>1015</v>
      </c>
      <c r="C506" s="6">
        <v>0</v>
      </c>
    </row>
    <row r="507" customHeight="1" spans="1:3">
      <c r="A507" s="63">
        <v>2070114</v>
      </c>
      <c r="B507" s="63" t="s">
        <v>1016</v>
      </c>
      <c r="C507" s="6">
        <v>0</v>
      </c>
    </row>
    <row r="508" customHeight="1" spans="1:3">
      <c r="A508" s="63">
        <v>2070199</v>
      </c>
      <c r="B508" s="63" t="s">
        <v>1017</v>
      </c>
      <c r="C508" s="6">
        <v>99</v>
      </c>
    </row>
    <row r="509" customHeight="1" spans="1:3">
      <c r="A509" s="63">
        <v>20702</v>
      </c>
      <c r="B509" s="65" t="s">
        <v>1018</v>
      </c>
      <c r="C509" s="6">
        <f>SUM(C510:C516)</f>
        <v>0</v>
      </c>
    </row>
    <row r="510" customHeight="1" spans="1:3">
      <c r="A510" s="63">
        <v>2070201</v>
      </c>
      <c r="B510" s="63" t="s">
        <v>678</v>
      </c>
      <c r="C510" s="6">
        <v>0</v>
      </c>
    </row>
    <row r="511" customHeight="1" spans="1:3">
      <c r="A511" s="63">
        <v>2070202</v>
      </c>
      <c r="B511" s="63" t="s">
        <v>679</v>
      </c>
      <c r="C511" s="6">
        <v>0</v>
      </c>
    </row>
    <row r="512" customHeight="1" spans="1:3">
      <c r="A512" s="63">
        <v>2070203</v>
      </c>
      <c r="B512" s="63" t="s">
        <v>680</v>
      </c>
      <c r="C512" s="6">
        <v>0</v>
      </c>
    </row>
    <row r="513" customHeight="1" spans="1:3">
      <c r="A513" s="63">
        <v>2070204</v>
      </c>
      <c r="B513" s="63" t="s">
        <v>1019</v>
      </c>
      <c r="C513" s="6">
        <v>0</v>
      </c>
    </row>
    <row r="514" customHeight="1" spans="1:3">
      <c r="A514" s="63">
        <v>2070205</v>
      </c>
      <c r="B514" s="63" t="s">
        <v>1020</v>
      </c>
      <c r="C514" s="6">
        <v>0</v>
      </c>
    </row>
    <row r="515" customHeight="1" spans="1:3">
      <c r="A515" s="63">
        <v>2070206</v>
      </c>
      <c r="B515" s="63" t="s">
        <v>1021</v>
      </c>
      <c r="C515" s="6">
        <v>0</v>
      </c>
    </row>
    <row r="516" customHeight="1" spans="1:3">
      <c r="A516" s="63">
        <v>2070299</v>
      </c>
      <c r="B516" s="63" t="s">
        <v>1022</v>
      </c>
      <c r="C516" s="6">
        <v>0</v>
      </c>
    </row>
    <row r="517" customHeight="1" spans="1:3">
      <c r="A517" s="63">
        <v>20703</v>
      </c>
      <c r="B517" s="65" t="s">
        <v>1023</v>
      </c>
      <c r="C517" s="6">
        <f>SUM(C518:C527)</f>
        <v>40</v>
      </c>
    </row>
    <row r="518" customHeight="1" spans="1:3">
      <c r="A518" s="63">
        <v>2070301</v>
      </c>
      <c r="B518" s="63" t="s">
        <v>678</v>
      </c>
      <c r="C518" s="6">
        <v>0</v>
      </c>
    </row>
    <row r="519" customHeight="1" spans="1:3">
      <c r="A519" s="63">
        <v>2070302</v>
      </c>
      <c r="B519" s="63" t="s">
        <v>679</v>
      </c>
      <c r="C519" s="6">
        <v>0</v>
      </c>
    </row>
    <row r="520" customHeight="1" spans="1:3">
      <c r="A520" s="63">
        <v>2070303</v>
      </c>
      <c r="B520" s="63" t="s">
        <v>680</v>
      </c>
      <c r="C520" s="6">
        <v>0</v>
      </c>
    </row>
    <row r="521" customHeight="1" spans="1:3">
      <c r="A521" s="63">
        <v>2070304</v>
      </c>
      <c r="B521" s="63" t="s">
        <v>1024</v>
      </c>
      <c r="C521" s="6">
        <v>0</v>
      </c>
    </row>
    <row r="522" customHeight="1" spans="1:3">
      <c r="A522" s="63">
        <v>2070305</v>
      </c>
      <c r="B522" s="63" t="s">
        <v>1025</v>
      </c>
      <c r="C522" s="6">
        <v>0</v>
      </c>
    </row>
    <row r="523" customHeight="1" spans="1:3">
      <c r="A523" s="63">
        <v>2070306</v>
      </c>
      <c r="B523" s="63" t="s">
        <v>1026</v>
      </c>
      <c r="C523" s="6">
        <v>0</v>
      </c>
    </row>
    <row r="524" customHeight="1" spans="1:3">
      <c r="A524" s="63">
        <v>2070307</v>
      </c>
      <c r="B524" s="63" t="s">
        <v>1027</v>
      </c>
      <c r="C524" s="6">
        <v>0</v>
      </c>
    </row>
    <row r="525" customHeight="1" spans="1:3">
      <c r="A525" s="63">
        <v>2070308</v>
      </c>
      <c r="B525" s="63" t="s">
        <v>1028</v>
      </c>
      <c r="C525" s="6">
        <v>0</v>
      </c>
    </row>
    <row r="526" customHeight="1" spans="1:3">
      <c r="A526" s="63">
        <v>2070309</v>
      </c>
      <c r="B526" s="63" t="s">
        <v>1029</v>
      </c>
      <c r="C526" s="6">
        <v>0</v>
      </c>
    </row>
    <row r="527" customHeight="1" spans="1:3">
      <c r="A527" s="63">
        <v>2070399</v>
      </c>
      <c r="B527" s="63" t="s">
        <v>1030</v>
      </c>
      <c r="C527" s="6">
        <v>40</v>
      </c>
    </row>
    <row r="528" customHeight="1" spans="1:3">
      <c r="A528" s="63">
        <v>20706</v>
      </c>
      <c r="B528" s="64" t="s">
        <v>1031</v>
      </c>
      <c r="C528" s="6">
        <f>SUM(C529:C536)</f>
        <v>0</v>
      </c>
    </row>
    <row r="529" customHeight="1" spans="1:3">
      <c r="A529" s="63">
        <v>2070601</v>
      </c>
      <c r="B529" s="5" t="s">
        <v>678</v>
      </c>
      <c r="C529" s="6">
        <v>0</v>
      </c>
    </row>
    <row r="530" customHeight="1" spans="1:3">
      <c r="A530" s="63">
        <v>2070602</v>
      </c>
      <c r="B530" s="5" t="s">
        <v>679</v>
      </c>
      <c r="C530" s="6">
        <v>0</v>
      </c>
    </row>
    <row r="531" customHeight="1" spans="1:3">
      <c r="A531" s="63">
        <v>2070603</v>
      </c>
      <c r="B531" s="5" t="s">
        <v>680</v>
      </c>
      <c r="C531" s="6">
        <v>0</v>
      </c>
    </row>
    <row r="532" customHeight="1" spans="1:3">
      <c r="A532" s="63">
        <v>2070604</v>
      </c>
      <c r="B532" s="5" t="s">
        <v>1032</v>
      </c>
      <c r="C532" s="6">
        <v>0</v>
      </c>
    </row>
    <row r="533" customHeight="1" spans="1:3">
      <c r="A533" s="63">
        <v>2070605</v>
      </c>
      <c r="B533" s="5" t="s">
        <v>1033</v>
      </c>
      <c r="C533" s="6">
        <v>0</v>
      </c>
    </row>
    <row r="534" customHeight="1" spans="1:3">
      <c r="A534" s="63">
        <v>2070606</v>
      </c>
      <c r="B534" s="5" t="s">
        <v>1034</v>
      </c>
      <c r="C534" s="6">
        <v>0</v>
      </c>
    </row>
    <row r="535" customHeight="1" spans="1:3">
      <c r="A535" s="63">
        <v>2070607</v>
      </c>
      <c r="B535" s="5" t="s">
        <v>1035</v>
      </c>
      <c r="C535" s="6">
        <v>0</v>
      </c>
    </row>
    <row r="536" customHeight="1" spans="1:3">
      <c r="A536" s="63">
        <v>2070699</v>
      </c>
      <c r="B536" s="5" t="s">
        <v>1036</v>
      </c>
      <c r="C536" s="6">
        <v>0</v>
      </c>
    </row>
    <row r="537" customHeight="1" spans="1:3">
      <c r="A537" s="63">
        <v>20708</v>
      </c>
      <c r="B537" s="64" t="s">
        <v>1037</v>
      </c>
      <c r="C537" s="6">
        <f>SUM(C538:C544)</f>
        <v>0</v>
      </c>
    </row>
    <row r="538" customHeight="1" spans="1:3">
      <c r="A538" s="63">
        <v>2070801</v>
      </c>
      <c r="B538" s="5" t="s">
        <v>678</v>
      </c>
      <c r="C538" s="6">
        <v>0</v>
      </c>
    </row>
    <row r="539" customHeight="1" spans="1:3">
      <c r="A539" s="63">
        <v>2070802</v>
      </c>
      <c r="B539" s="5" t="s">
        <v>679</v>
      </c>
      <c r="C539" s="6">
        <v>0</v>
      </c>
    </row>
    <row r="540" customHeight="1" spans="1:3">
      <c r="A540" s="63">
        <v>2070803</v>
      </c>
      <c r="B540" s="5" t="s">
        <v>680</v>
      </c>
      <c r="C540" s="6">
        <v>0</v>
      </c>
    </row>
    <row r="541" customHeight="1" spans="1:3">
      <c r="A541" s="63">
        <v>2070806</v>
      </c>
      <c r="B541" s="5" t="s">
        <v>1038</v>
      </c>
      <c r="C541" s="6">
        <v>0</v>
      </c>
    </row>
    <row r="542" customHeight="1" spans="1:3">
      <c r="A542" s="63">
        <v>2070807</v>
      </c>
      <c r="B542" s="5" t="s">
        <v>1039</v>
      </c>
      <c r="C542" s="6">
        <v>0</v>
      </c>
    </row>
    <row r="543" customHeight="1" spans="1:3">
      <c r="A543" s="63">
        <v>2070808</v>
      </c>
      <c r="B543" s="5" t="s">
        <v>1040</v>
      </c>
      <c r="C543" s="6">
        <v>0</v>
      </c>
    </row>
    <row r="544" customHeight="1" spans="1:3">
      <c r="A544" s="63">
        <v>2070899</v>
      </c>
      <c r="B544" s="5" t="s">
        <v>1041</v>
      </c>
      <c r="C544" s="6">
        <v>0</v>
      </c>
    </row>
    <row r="545" customHeight="1" spans="1:3">
      <c r="A545" s="63">
        <v>20799</v>
      </c>
      <c r="B545" s="65" t="s">
        <v>1042</v>
      </c>
      <c r="C545" s="6">
        <f>SUM(C546:C548)</f>
        <v>151</v>
      </c>
    </row>
    <row r="546" customHeight="1" spans="1:3">
      <c r="A546" s="63">
        <v>2079902</v>
      </c>
      <c r="B546" s="63" t="s">
        <v>1043</v>
      </c>
      <c r="C546" s="6">
        <v>0</v>
      </c>
    </row>
    <row r="547" customHeight="1" spans="1:3">
      <c r="A547" s="63">
        <v>2079903</v>
      </c>
      <c r="B547" s="63" t="s">
        <v>1044</v>
      </c>
      <c r="C547" s="6">
        <v>40</v>
      </c>
    </row>
    <row r="548" customHeight="1" spans="1:3">
      <c r="A548" s="63">
        <v>2079999</v>
      </c>
      <c r="B548" s="63" t="s">
        <v>1045</v>
      </c>
      <c r="C548" s="6">
        <v>111</v>
      </c>
    </row>
    <row r="549" customHeight="1" spans="1:3">
      <c r="A549" s="63">
        <v>208</v>
      </c>
      <c r="B549" s="65" t="s">
        <v>1046</v>
      </c>
      <c r="C549" s="6">
        <f>SUM(C550,C569,C577,C579,C588,C592,C602,C610,C617,C625,C634,C639,C642,C645,C648,C651,C654,C658,C662,C670,C673)</f>
        <v>16814</v>
      </c>
    </row>
    <row r="550" customHeight="1" spans="1:3">
      <c r="A550" s="63">
        <v>20801</v>
      </c>
      <c r="B550" s="65" t="s">
        <v>1047</v>
      </c>
      <c r="C550" s="6">
        <f>SUM(C551:C568)</f>
        <v>589</v>
      </c>
    </row>
    <row r="551" customHeight="1" spans="1:3">
      <c r="A551" s="63">
        <v>2080101</v>
      </c>
      <c r="B551" s="63" t="s">
        <v>678</v>
      </c>
      <c r="C551" s="6">
        <v>521</v>
      </c>
    </row>
    <row r="552" customHeight="1" spans="1:3">
      <c r="A552" s="63">
        <v>2080102</v>
      </c>
      <c r="B552" s="63" t="s">
        <v>679</v>
      </c>
      <c r="C552" s="6">
        <v>27</v>
      </c>
    </row>
    <row r="553" customHeight="1" spans="1:3">
      <c r="A553" s="63">
        <v>2080103</v>
      </c>
      <c r="B553" s="63" t="s">
        <v>680</v>
      </c>
      <c r="C553" s="6">
        <v>0</v>
      </c>
    </row>
    <row r="554" customHeight="1" spans="1:3">
      <c r="A554" s="63">
        <v>2080104</v>
      </c>
      <c r="B554" s="63" t="s">
        <v>1048</v>
      </c>
      <c r="C554" s="6">
        <v>0</v>
      </c>
    </row>
    <row r="555" customHeight="1" spans="1:3">
      <c r="A555" s="63">
        <v>2080105</v>
      </c>
      <c r="B555" s="63" t="s">
        <v>1049</v>
      </c>
      <c r="C555" s="6">
        <v>0</v>
      </c>
    </row>
    <row r="556" customHeight="1" spans="1:3">
      <c r="A556" s="63">
        <v>2080106</v>
      </c>
      <c r="B556" s="63" t="s">
        <v>1050</v>
      </c>
      <c r="C556" s="6">
        <v>0</v>
      </c>
    </row>
    <row r="557" customHeight="1" spans="1:3">
      <c r="A557" s="63">
        <v>2080107</v>
      </c>
      <c r="B557" s="63" t="s">
        <v>1051</v>
      </c>
      <c r="C557" s="6">
        <v>0</v>
      </c>
    </row>
    <row r="558" customHeight="1" spans="1:3">
      <c r="A558" s="63">
        <v>2080108</v>
      </c>
      <c r="B558" s="63" t="s">
        <v>719</v>
      </c>
      <c r="C558" s="6">
        <v>0</v>
      </c>
    </row>
    <row r="559" customHeight="1" spans="1:3">
      <c r="A559" s="63">
        <v>2080109</v>
      </c>
      <c r="B559" s="63" t="s">
        <v>1052</v>
      </c>
      <c r="C559" s="6">
        <v>0</v>
      </c>
    </row>
    <row r="560" customHeight="1" spans="1:3">
      <c r="A560" s="63">
        <v>2080110</v>
      </c>
      <c r="B560" s="63" t="s">
        <v>1053</v>
      </c>
      <c r="C560" s="6">
        <v>0</v>
      </c>
    </row>
    <row r="561" customHeight="1" spans="1:3">
      <c r="A561" s="63">
        <v>2080111</v>
      </c>
      <c r="B561" s="63" t="s">
        <v>1054</v>
      </c>
      <c r="C561" s="6">
        <v>0</v>
      </c>
    </row>
    <row r="562" customHeight="1" spans="1:3">
      <c r="A562" s="63">
        <v>2080112</v>
      </c>
      <c r="B562" s="63" t="s">
        <v>1055</v>
      </c>
      <c r="C562" s="6">
        <v>0</v>
      </c>
    </row>
    <row r="563" customHeight="1" spans="1:3">
      <c r="A563" s="63">
        <v>2080113</v>
      </c>
      <c r="B563" s="63" t="s">
        <v>1056</v>
      </c>
      <c r="C563" s="6">
        <v>0</v>
      </c>
    </row>
    <row r="564" customHeight="1" spans="1:3">
      <c r="A564" s="63">
        <v>2080114</v>
      </c>
      <c r="B564" s="63" t="s">
        <v>1057</v>
      </c>
      <c r="C564" s="6">
        <v>0</v>
      </c>
    </row>
    <row r="565" customHeight="1" spans="1:3">
      <c r="A565" s="63">
        <v>2080115</v>
      </c>
      <c r="B565" s="63" t="s">
        <v>1058</v>
      </c>
      <c r="C565" s="6">
        <v>0</v>
      </c>
    </row>
    <row r="566" customHeight="1" spans="1:3">
      <c r="A566" s="63">
        <v>2080116</v>
      </c>
      <c r="B566" s="63" t="s">
        <v>1059</v>
      </c>
      <c r="C566" s="6">
        <v>0</v>
      </c>
    </row>
    <row r="567" customHeight="1" spans="1:3">
      <c r="A567" s="63">
        <v>2080150</v>
      </c>
      <c r="B567" s="63" t="s">
        <v>687</v>
      </c>
      <c r="C567" s="6">
        <v>0</v>
      </c>
    </row>
    <row r="568" customHeight="1" spans="1:3">
      <c r="A568" s="63">
        <v>2080199</v>
      </c>
      <c r="B568" s="63" t="s">
        <v>1060</v>
      </c>
      <c r="C568" s="6">
        <v>41</v>
      </c>
    </row>
    <row r="569" customHeight="1" spans="1:3">
      <c r="A569" s="63">
        <v>20802</v>
      </c>
      <c r="B569" s="65" t="s">
        <v>1061</v>
      </c>
      <c r="C569" s="6">
        <f>SUM(C570:C576)</f>
        <v>2104</v>
      </c>
    </row>
    <row r="570" customHeight="1" spans="1:3">
      <c r="A570" s="63">
        <v>2080201</v>
      </c>
      <c r="B570" s="63" t="s">
        <v>678</v>
      </c>
      <c r="C570" s="6">
        <v>217</v>
      </c>
    </row>
    <row r="571" customHeight="1" spans="1:3">
      <c r="A571" s="63">
        <v>2080202</v>
      </c>
      <c r="B571" s="63" t="s">
        <v>679</v>
      </c>
      <c r="C571" s="6">
        <v>0</v>
      </c>
    </row>
    <row r="572" customHeight="1" spans="1:3">
      <c r="A572" s="63">
        <v>2080203</v>
      </c>
      <c r="B572" s="63" t="s">
        <v>680</v>
      </c>
      <c r="C572" s="6">
        <v>0</v>
      </c>
    </row>
    <row r="573" customHeight="1" spans="1:3">
      <c r="A573" s="63">
        <v>2080206</v>
      </c>
      <c r="B573" s="63" t="s">
        <v>1062</v>
      </c>
      <c r="C573" s="6">
        <v>0</v>
      </c>
    </row>
    <row r="574" customHeight="1" spans="1:3">
      <c r="A574" s="63">
        <v>2080207</v>
      </c>
      <c r="B574" s="63" t="s">
        <v>1063</v>
      </c>
      <c r="C574" s="6">
        <v>0</v>
      </c>
    </row>
    <row r="575" customHeight="1" spans="1:3">
      <c r="A575" s="63">
        <v>2080208</v>
      </c>
      <c r="B575" s="63" t="s">
        <v>1064</v>
      </c>
      <c r="C575" s="6">
        <v>1856</v>
      </c>
    </row>
    <row r="576" customHeight="1" spans="1:3">
      <c r="A576" s="63">
        <v>2080299</v>
      </c>
      <c r="B576" s="63" t="s">
        <v>1065</v>
      </c>
      <c r="C576" s="6">
        <v>31</v>
      </c>
    </row>
    <row r="577" customHeight="1" spans="1:3">
      <c r="A577" s="63">
        <v>20804</v>
      </c>
      <c r="B577" s="65" t="s">
        <v>1066</v>
      </c>
      <c r="C577" s="6">
        <f>C578</f>
        <v>0</v>
      </c>
    </row>
    <row r="578" customHeight="1" spans="1:3">
      <c r="A578" s="63">
        <v>2080402</v>
      </c>
      <c r="B578" s="63" t="s">
        <v>1067</v>
      </c>
      <c r="C578" s="6">
        <v>0</v>
      </c>
    </row>
    <row r="579" customHeight="1" spans="1:3">
      <c r="A579" s="63">
        <v>20805</v>
      </c>
      <c r="B579" s="65" t="s">
        <v>1068</v>
      </c>
      <c r="C579" s="6">
        <f>SUM(C580:C587)</f>
        <v>4512</v>
      </c>
    </row>
    <row r="580" customHeight="1" spans="1:3">
      <c r="A580" s="63">
        <v>2080501</v>
      </c>
      <c r="B580" s="63" t="s">
        <v>1069</v>
      </c>
      <c r="C580" s="6">
        <v>0</v>
      </c>
    </row>
    <row r="581" customHeight="1" spans="1:3">
      <c r="A581" s="63">
        <v>2080502</v>
      </c>
      <c r="B581" s="63" t="s">
        <v>1070</v>
      </c>
      <c r="C581" s="6">
        <v>0</v>
      </c>
    </row>
    <row r="582" customHeight="1" spans="1:3">
      <c r="A582" s="63">
        <v>2080503</v>
      </c>
      <c r="B582" s="63" t="s">
        <v>1071</v>
      </c>
      <c r="C582" s="6">
        <v>0</v>
      </c>
    </row>
    <row r="583" customHeight="1" spans="1:3">
      <c r="A583" s="63">
        <v>2080505</v>
      </c>
      <c r="B583" s="63" t="s">
        <v>1072</v>
      </c>
      <c r="C583" s="6">
        <v>0</v>
      </c>
    </row>
    <row r="584" customHeight="1" spans="1:3">
      <c r="A584" s="63">
        <v>2080506</v>
      </c>
      <c r="B584" s="63" t="s">
        <v>1073</v>
      </c>
      <c r="C584" s="6">
        <v>1500</v>
      </c>
    </row>
    <row r="585" customHeight="1" spans="1:3">
      <c r="A585" s="63">
        <v>2080507</v>
      </c>
      <c r="B585" s="63" t="s">
        <v>1074</v>
      </c>
      <c r="C585" s="6">
        <v>3012</v>
      </c>
    </row>
    <row r="586" customHeight="1" spans="1:3">
      <c r="A586" s="63">
        <v>2080508</v>
      </c>
      <c r="B586" s="63" t="s">
        <v>1075</v>
      </c>
      <c r="C586" s="6">
        <v>0</v>
      </c>
    </row>
    <row r="587" customHeight="1" spans="1:3">
      <c r="A587" s="63">
        <v>2080599</v>
      </c>
      <c r="B587" s="63" t="s">
        <v>1076</v>
      </c>
      <c r="C587" s="6">
        <v>0</v>
      </c>
    </row>
    <row r="588" customHeight="1" spans="1:3">
      <c r="A588" s="63">
        <v>20806</v>
      </c>
      <c r="B588" s="65" t="s">
        <v>1077</v>
      </c>
      <c r="C588" s="6">
        <f>SUM(C589:C591)</f>
        <v>11</v>
      </c>
    </row>
    <row r="589" customHeight="1" spans="1:3">
      <c r="A589" s="63">
        <v>2080601</v>
      </c>
      <c r="B589" s="63" t="s">
        <v>1078</v>
      </c>
      <c r="C589" s="6">
        <v>0</v>
      </c>
    </row>
    <row r="590" customHeight="1" spans="1:3">
      <c r="A590" s="63">
        <v>2080602</v>
      </c>
      <c r="B590" s="63" t="s">
        <v>1079</v>
      </c>
      <c r="C590" s="6">
        <v>0</v>
      </c>
    </row>
    <row r="591" customHeight="1" spans="1:3">
      <c r="A591" s="63">
        <v>2080699</v>
      </c>
      <c r="B591" s="63" t="s">
        <v>1080</v>
      </c>
      <c r="C591" s="6">
        <v>11</v>
      </c>
    </row>
    <row r="592" customHeight="1" spans="1:3">
      <c r="A592" s="63">
        <v>20807</v>
      </c>
      <c r="B592" s="65" t="s">
        <v>1081</v>
      </c>
      <c r="C592" s="6">
        <f>SUM(C593:C601)</f>
        <v>537</v>
      </c>
    </row>
    <row r="593" customHeight="1" spans="1:3">
      <c r="A593" s="63">
        <v>2080701</v>
      </c>
      <c r="B593" s="63" t="s">
        <v>1082</v>
      </c>
      <c r="C593" s="6">
        <v>10</v>
      </c>
    </row>
    <row r="594" customHeight="1" spans="1:3">
      <c r="A594" s="63">
        <v>2080702</v>
      </c>
      <c r="B594" s="63" t="s">
        <v>1083</v>
      </c>
      <c r="C594" s="6">
        <v>0</v>
      </c>
    </row>
    <row r="595" customHeight="1" spans="1:3">
      <c r="A595" s="63">
        <v>2080704</v>
      </c>
      <c r="B595" s="63" t="s">
        <v>1084</v>
      </c>
      <c r="C595" s="6">
        <v>0</v>
      </c>
    </row>
    <row r="596" customHeight="1" spans="1:3">
      <c r="A596" s="63">
        <v>2080705</v>
      </c>
      <c r="B596" s="63" t="s">
        <v>1085</v>
      </c>
      <c r="C596" s="6">
        <v>0</v>
      </c>
    </row>
    <row r="597" customHeight="1" spans="1:3">
      <c r="A597" s="63">
        <v>2080709</v>
      </c>
      <c r="B597" s="63" t="s">
        <v>1086</v>
      </c>
      <c r="C597" s="6">
        <v>0</v>
      </c>
    </row>
    <row r="598" customHeight="1" spans="1:3">
      <c r="A598" s="63">
        <v>2080711</v>
      </c>
      <c r="B598" s="63" t="s">
        <v>1087</v>
      </c>
      <c r="C598" s="6">
        <v>0</v>
      </c>
    </row>
    <row r="599" customHeight="1" spans="1:3">
      <c r="A599" s="63">
        <v>2080712</v>
      </c>
      <c r="B599" s="63" t="s">
        <v>1088</v>
      </c>
      <c r="C599" s="6">
        <v>0</v>
      </c>
    </row>
    <row r="600" customHeight="1" spans="1:3">
      <c r="A600" s="63">
        <v>2080713</v>
      </c>
      <c r="B600" s="63" t="s">
        <v>1089</v>
      </c>
      <c r="C600" s="6">
        <v>0</v>
      </c>
    </row>
    <row r="601" customHeight="1" spans="1:3">
      <c r="A601" s="63">
        <v>2080799</v>
      </c>
      <c r="B601" s="63" t="s">
        <v>1090</v>
      </c>
      <c r="C601" s="6">
        <v>527</v>
      </c>
    </row>
    <row r="602" customHeight="1" spans="1:3">
      <c r="A602" s="63">
        <v>20808</v>
      </c>
      <c r="B602" s="65" t="s">
        <v>1091</v>
      </c>
      <c r="C602" s="6">
        <f>SUM(C603:C609)</f>
        <v>1059</v>
      </c>
    </row>
    <row r="603" customHeight="1" spans="1:3">
      <c r="A603" s="63">
        <v>2080801</v>
      </c>
      <c r="B603" s="63" t="s">
        <v>1092</v>
      </c>
      <c r="C603" s="6">
        <v>6</v>
      </c>
    </row>
    <row r="604" customHeight="1" spans="1:3">
      <c r="A604" s="63">
        <v>2080802</v>
      </c>
      <c r="B604" s="63" t="s">
        <v>1093</v>
      </c>
      <c r="C604" s="6">
        <v>58</v>
      </c>
    </row>
    <row r="605" customHeight="1" spans="1:3">
      <c r="A605" s="63">
        <v>2080803</v>
      </c>
      <c r="B605" s="63" t="s">
        <v>1094</v>
      </c>
      <c r="C605" s="6">
        <v>3</v>
      </c>
    </row>
    <row r="606" customHeight="1" spans="1:3">
      <c r="A606" s="63">
        <v>2080804</v>
      </c>
      <c r="B606" s="63" t="s">
        <v>1095</v>
      </c>
      <c r="C606" s="6">
        <v>0</v>
      </c>
    </row>
    <row r="607" customHeight="1" spans="1:3">
      <c r="A607" s="63">
        <v>2080805</v>
      </c>
      <c r="B607" s="63" t="s">
        <v>1096</v>
      </c>
      <c r="C607" s="6">
        <v>40</v>
      </c>
    </row>
    <row r="608" customHeight="1" spans="1:3">
      <c r="A608" s="63">
        <v>2080806</v>
      </c>
      <c r="B608" s="63" t="s">
        <v>1097</v>
      </c>
      <c r="C608" s="6">
        <v>11</v>
      </c>
    </row>
    <row r="609" customHeight="1" spans="1:3">
      <c r="A609" s="63">
        <v>2080899</v>
      </c>
      <c r="B609" s="63" t="s">
        <v>1098</v>
      </c>
      <c r="C609" s="6">
        <v>941</v>
      </c>
    </row>
    <row r="610" customHeight="1" spans="1:3">
      <c r="A610" s="63">
        <v>20809</v>
      </c>
      <c r="B610" s="65" t="s">
        <v>1099</v>
      </c>
      <c r="C610" s="6">
        <f>SUM(C611:C616)</f>
        <v>101</v>
      </c>
    </row>
    <row r="611" customHeight="1" spans="1:3">
      <c r="A611" s="63">
        <v>2080901</v>
      </c>
      <c r="B611" s="63" t="s">
        <v>1100</v>
      </c>
      <c r="C611" s="6">
        <v>0</v>
      </c>
    </row>
    <row r="612" customHeight="1" spans="1:3">
      <c r="A612" s="63">
        <v>2080902</v>
      </c>
      <c r="B612" s="63" t="s">
        <v>1101</v>
      </c>
      <c r="C612" s="6">
        <v>19</v>
      </c>
    </row>
    <row r="613" customHeight="1" spans="1:3">
      <c r="A613" s="63">
        <v>2080903</v>
      </c>
      <c r="B613" s="63" t="s">
        <v>1102</v>
      </c>
      <c r="C613" s="6">
        <v>0</v>
      </c>
    </row>
    <row r="614" customHeight="1" spans="1:3">
      <c r="A614" s="63">
        <v>2080904</v>
      </c>
      <c r="B614" s="63" t="s">
        <v>1103</v>
      </c>
      <c r="C614" s="6">
        <v>0</v>
      </c>
    </row>
    <row r="615" customHeight="1" spans="1:3">
      <c r="A615" s="63">
        <v>2080905</v>
      </c>
      <c r="B615" s="63" t="s">
        <v>1104</v>
      </c>
      <c r="C615" s="6">
        <v>0</v>
      </c>
    </row>
    <row r="616" customHeight="1" spans="1:3">
      <c r="A616" s="63">
        <v>2080999</v>
      </c>
      <c r="B616" s="63" t="s">
        <v>1105</v>
      </c>
      <c r="C616" s="6">
        <v>82</v>
      </c>
    </row>
    <row r="617" customHeight="1" spans="1:3">
      <c r="A617" s="63">
        <v>20810</v>
      </c>
      <c r="B617" s="65" t="s">
        <v>1106</v>
      </c>
      <c r="C617" s="6">
        <f>SUM(C618:C624)</f>
        <v>761</v>
      </c>
    </row>
    <row r="618" customHeight="1" spans="1:3">
      <c r="A618" s="63">
        <v>2081001</v>
      </c>
      <c r="B618" s="63" t="s">
        <v>1107</v>
      </c>
      <c r="C618" s="6">
        <v>10</v>
      </c>
    </row>
    <row r="619" customHeight="1" spans="1:3">
      <c r="A619" s="63">
        <v>2081002</v>
      </c>
      <c r="B619" s="63" t="s">
        <v>1108</v>
      </c>
      <c r="C619" s="6">
        <v>510</v>
      </c>
    </row>
    <row r="620" customHeight="1" spans="1:3">
      <c r="A620" s="63">
        <v>2081003</v>
      </c>
      <c r="B620" s="63" t="s">
        <v>1109</v>
      </c>
      <c r="C620" s="6">
        <v>0</v>
      </c>
    </row>
    <row r="621" customHeight="1" spans="1:3">
      <c r="A621" s="63">
        <v>2081004</v>
      </c>
      <c r="B621" s="63" t="s">
        <v>1110</v>
      </c>
      <c r="C621" s="6">
        <v>12</v>
      </c>
    </row>
    <row r="622" customHeight="1" spans="1:3">
      <c r="A622" s="63">
        <v>2081005</v>
      </c>
      <c r="B622" s="63" t="s">
        <v>1111</v>
      </c>
      <c r="C622" s="6">
        <v>0</v>
      </c>
    </row>
    <row r="623" customHeight="1" spans="1:3">
      <c r="A623" s="63">
        <v>2081006</v>
      </c>
      <c r="B623" s="63" t="s">
        <v>1112</v>
      </c>
      <c r="C623" s="6">
        <v>229</v>
      </c>
    </row>
    <row r="624" customHeight="1" spans="1:3">
      <c r="A624" s="63">
        <v>2081099</v>
      </c>
      <c r="B624" s="63" t="s">
        <v>1113</v>
      </c>
      <c r="C624" s="6">
        <v>0</v>
      </c>
    </row>
    <row r="625" customHeight="1" spans="1:3">
      <c r="A625" s="63">
        <v>20811</v>
      </c>
      <c r="B625" s="65" t="s">
        <v>1114</v>
      </c>
      <c r="C625" s="6">
        <f>SUM(C626:C633)</f>
        <v>885</v>
      </c>
    </row>
    <row r="626" customHeight="1" spans="1:3">
      <c r="A626" s="63">
        <v>2081101</v>
      </c>
      <c r="B626" s="63" t="s">
        <v>678</v>
      </c>
      <c r="C626" s="6">
        <v>90</v>
      </c>
    </row>
    <row r="627" customHeight="1" spans="1:3">
      <c r="A627" s="63">
        <v>2081102</v>
      </c>
      <c r="B627" s="63" t="s">
        <v>679</v>
      </c>
      <c r="C627" s="6">
        <v>0</v>
      </c>
    </row>
    <row r="628" customHeight="1" spans="1:3">
      <c r="A628" s="63">
        <v>2081103</v>
      </c>
      <c r="B628" s="63" t="s">
        <v>680</v>
      </c>
      <c r="C628" s="6">
        <v>0</v>
      </c>
    </row>
    <row r="629" customHeight="1" spans="1:3">
      <c r="A629" s="63">
        <v>2081104</v>
      </c>
      <c r="B629" s="63" t="s">
        <v>1115</v>
      </c>
      <c r="C629" s="6">
        <v>39</v>
      </c>
    </row>
    <row r="630" customHeight="1" spans="1:3">
      <c r="A630" s="63">
        <v>2081105</v>
      </c>
      <c r="B630" s="63" t="s">
        <v>1116</v>
      </c>
      <c r="C630" s="6">
        <v>267</v>
      </c>
    </row>
    <row r="631" customHeight="1" spans="1:3">
      <c r="A631" s="63">
        <v>2081106</v>
      </c>
      <c r="B631" s="63" t="s">
        <v>1117</v>
      </c>
      <c r="C631" s="6">
        <v>0</v>
      </c>
    </row>
    <row r="632" customHeight="1" spans="1:3">
      <c r="A632" s="63">
        <v>2081107</v>
      </c>
      <c r="B632" s="63" t="s">
        <v>1118</v>
      </c>
      <c r="C632" s="6">
        <v>258</v>
      </c>
    </row>
    <row r="633" customHeight="1" spans="1:3">
      <c r="A633" s="63">
        <v>2081199</v>
      </c>
      <c r="B633" s="63" t="s">
        <v>1119</v>
      </c>
      <c r="C633" s="6">
        <v>231</v>
      </c>
    </row>
    <row r="634" customHeight="1" spans="1:3">
      <c r="A634" s="63">
        <v>20816</v>
      </c>
      <c r="B634" s="65" t="s">
        <v>1120</v>
      </c>
      <c r="C634" s="6">
        <f>SUM(C635:C638)</f>
        <v>56</v>
      </c>
    </row>
    <row r="635" customHeight="1" spans="1:3">
      <c r="A635" s="63">
        <v>2081601</v>
      </c>
      <c r="B635" s="63" t="s">
        <v>678</v>
      </c>
      <c r="C635" s="6">
        <v>44</v>
      </c>
    </row>
    <row r="636" customHeight="1" spans="1:3">
      <c r="A636" s="63">
        <v>2081602</v>
      </c>
      <c r="B636" s="63" t="s">
        <v>679</v>
      </c>
      <c r="C636" s="6">
        <v>8</v>
      </c>
    </row>
    <row r="637" customHeight="1" spans="1:3">
      <c r="A637" s="63">
        <v>2081603</v>
      </c>
      <c r="B637" s="63" t="s">
        <v>680</v>
      </c>
      <c r="C637" s="6">
        <v>0</v>
      </c>
    </row>
    <row r="638" customHeight="1" spans="1:3">
      <c r="A638" s="63">
        <v>2081699</v>
      </c>
      <c r="B638" s="63" t="s">
        <v>1121</v>
      </c>
      <c r="C638" s="6">
        <v>4</v>
      </c>
    </row>
    <row r="639" customHeight="1" spans="1:3">
      <c r="A639" s="63">
        <v>20819</v>
      </c>
      <c r="B639" s="65" t="s">
        <v>1122</v>
      </c>
      <c r="C639" s="6">
        <f>SUM(C640:C641)</f>
        <v>1793</v>
      </c>
    </row>
    <row r="640" customHeight="1" spans="1:3">
      <c r="A640" s="63">
        <v>2081901</v>
      </c>
      <c r="B640" s="63" t="s">
        <v>1123</v>
      </c>
      <c r="C640" s="6">
        <v>1673</v>
      </c>
    </row>
    <row r="641" customHeight="1" spans="1:3">
      <c r="A641" s="63">
        <v>2081902</v>
      </c>
      <c r="B641" s="63" t="s">
        <v>1124</v>
      </c>
      <c r="C641" s="6">
        <v>120</v>
      </c>
    </row>
    <row r="642" customHeight="1" spans="1:3">
      <c r="A642" s="63">
        <v>20820</v>
      </c>
      <c r="B642" s="65" t="s">
        <v>1125</v>
      </c>
      <c r="C642" s="6">
        <f>SUM(C643:C644)</f>
        <v>0</v>
      </c>
    </row>
    <row r="643" customHeight="1" spans="1:3">
      <c r="A643" s="63">
        <v>2082001</v>
      </c>
      <c r="B643" s="63" t="s">
        <v>1126</v>
      </c>
      <c r="C643" s="6">
        <v>0</v>
      </c>
    </row>
    <row r="644" customHeight="1" spans="1:3">
      <c r="A644" s="63">
        <v>2082002</v>
      </c>
      <c r="B644" s="63" t="s">
        <v>1127</v>
      </c>
      <c r="C644" s="6">
        <v>0</v>
      </c>
    </row>
    <row r="645" customHeight="1" spans="1:3">
      <c r="A645" s="63">
        <v>20821</v>
      </c>
      <c r="B645" s="65" t="s">
        <v>1128</v>
      </c>
      <c r="C645" s="6">
        <f>SUM(C646:C647)</f>
        <v>0</v>
      </c>
    </row>
    <row r="646" customHeight="1" spans="1:3">
      <c r="A646" s="63">
        <v>2082101</v>
      </c>
      <c r="B646" s="63" t="s">
        <v>1129</v>
      </c>
      <c r="C646" s="6">
        <v>0</v>
      </c>
    </row>
    <row r="647" customHeight="1" spans="1:3">
      <c r="A647" s="63">
        <v>2082102</v>
      </c>
      <c r="B647" s="63" t="s">
        <v>1130</v>
      </c>
      <c r="C647" s="6">
        <v>0</v>
      </c>
    </row>
    <row r="648" customHeight="1" spans="1:3">
      <c r="A648" s="63">
        <v>20824</v>
      </c>
      <c r="B648" s="65" t="s">
        <v>1131</v>
      </c>
      <c r="C648" s="6">
        <f>SUM(C649:C650)</f>
        <v>0</v>
      </c>
    </row>
    <row r="649" customHeight="1" spans="1:3">
      <c r="A649" s="63">
        <v>2082401</v>
      </c>
      <c r="B649" s="63" t="s">
        <v>1132</v>
      </c>
      <c r="C649" s="6">
        <v>0</v>
      </c>
    </row>
    <row r="650" customHeight="1" spans="1:3">
      <c r="A650" s="63">
        <v>2082402</v>
      </c>
      <c r="B650" s="63" t="s">
        <v>1133</v>
      </c>
      <c r="C650" s="6">
        <v>0</v>
      </c>
    </row>
    <row r="651" customHeight="1" spans="1:3">
      <c r="A651" s="63">
        <v>20825</v>
      </c>
      <c r="B651" s="65" t="s">
        <v>1134</v>
      </c>
      <c r="C651" s="6">
        <f>SUM(C652:C653)</f>
        <v>17</v>
      </c>
    </row>
    <row r="652" customHeight="1" spans="1:3">
      <c r="A652" s="63">
        <v>2082501</v>
      </c>
      <c r="B652" s="63" t="s">
        <v>1135</v>
      </c>
      <c r="C652" s="6">
        <v>0</v>
      </c>
    </row>
    <row r="653" customHeight="1" spans="1:3">
      <c r="A653" s="63">
        <v>2082502</v>
      </c>
      <c r="B653" s="63" t="s">
        <v>1136</v>
      </c>
      <c r="C653" s="6">
        <v>17</v>
      </c>
    </row>
    <row r="654" customHeight="1" spans="1:3">
      <c r="A654" s="63">
        <v>20826</v>
      </c>
      <c r="B654" s="65" t="s">
        <v>1137</v>
      </c>
      <c r="C654" s="6">
        <f>SUM(C655:C657)</f>
        <v>838</v>
      </c>
    </row>
    <row r="655" customHeight="1" spans="1:3">
      <c r="A655" s="63">
        <v>2082601</v>
      </c>
      <c r="B655" s="63" t="s">
        <v>1138</v>
      </c>
      <c r="C655" s="6">
        <v>115</v>
      </c>
    </row>
    <row r="656" customHeight="1" spans="1:3">
      <c r="A656" s="63">
        <v>2082602</v>
      </c>
      <c r="B656" s="63" t="s">
        <v>1139</v>
      </c>
      <c r="C656" s="6">
        <v>719</v>
      </c>
    </row>
    <row r="657" customHeight="1" spans="1:3">
      <c r="A657" s="63">
        <v>2082699</v>
      </c>
      <c r="B657" s="63" t="s">
        <v>1140</v>
      </c>
      <c r="C657" s="6">
        <v>4</v>
      </c>
    </row>
    <row r="658" customHeight="1" spans="1:3">
      <c r="A658" s="63">
        <v>20827</v>
      </c>
      <c r="B658" s="65" t="s">
        <v>1141</v>
      </c>
      <c r="C658" s="6">
        <f>SUM(C659:C661)</f>
        <v>0</v>
      </c>
    </row>
    <row r="659" customHeight="1" spans="1:3">
      <c r="A659" s="63">
        <v>2082701</v>
      </c>
      <c r="B659" s="63" t="s">
        <v>1142</v>
      </c>
      <c r="C659" s="6">
        <v>0</v>
      </c>
    </row>
    <row r="660" customHeight="1" spans="1:3">
      <c r="A660" s="63">
        <v>2082702</v>
      </c>
      <c r="B660" s="63" t="s">
        <v>1143</v>
      </c>
      <c r="C660" s="6">
        <v>0</v>
      </c>
    </row>
    <row r="661" customHeight="1" spans="1:3">
      <c r="A661" s="63">
        <v>2082799</v>
      </c>
      <c r="B661" s="63" t="s">
        <v>1144</v>
      </c>
      <c r="C661" s="6">
        <v>0</v>
      </c>
    </row>
    <row r="662" customHeight="1" spans="1:3">
      <c r="A662" s="63">
        <v>20828</v>
      </c>
      <c r="B662" s="65" t="s">
        <v>1145</v>
      </c>
      <c r="C662" s="6">
        <f>SUM(C663:C669)</f>
        <v>520</v>
      </c>
    </row>
    <row r="663" customHeight="1" spans="1:3">
      <c r="A663" s="63">
        <v>2082801</v>
      </c>
      <c r="B663" s="63" t="s">
        <v>678</v>
      </c>
      <c r="C663" s="6">
        <v>83</v>
      </c>
    </row>
    <row r="664" customHeight="1" spans="1:3">
      <c r="A664" s="63">
        <v>2082802</v>
      </c>
      <c r="B664" s="63" t="s">
        <v>679</v>
      </c>
      <c r="C664" s="6">
        <v>0</v>
      </c>
    </row>
    <row r="665" customHeight="1" spans="1:3">
      <c r="A665" s="63">
        <v>2082803</v>
      </c>
      <c r="B665" s="63" t="s">
        <v>680</v>
      </c>
      <c r="C665" s="6">
        <v>0</v>
      </c>
    </row>
    <row r="666" customHeight="1" spans="1:3">
      <c r="A666" s="63">
        <v>2082804</v>
      </c>
      <c r="B666" s="63" t="s">
        <v>1146</v>
      </c>
      <c r="C666" s="6">
        <v>0</v>
      </c>
    </row>
    <row r="667" customHeight="1" spans="1:3">
      <c r="A667" s="63">
        <v>2082805</v>
      </c>
      <c r="B667" s="63" t="s">
        <v>1147</v>
      </c>
      <c r="C667" s="6">
        <v>0</v>
      </c>
    </row>
    <row r="668" customHeight="1" spans="1:3">
      <c r="A668" s="63">
        <v>2082850</v>
      </c>
      <c r="B668" s="63" t="s">
        <v>687</v>
      </c>
      <c r="C668" s="6">
        <v>0</v>
      </c>
    </row>
    <row r="669" customHeight="1" spans="1:3">
      <c r="A669" s="63">
        <v>2082899</v>
      </c>
      <c r="B669" s="63" t="s">
        <v>1148</v>
      </c>
      <c r="C669" s="6">
        <v>437</v>
      </c>
    </row>
    <row r="670" customHeight="1" spans="1:3">
      <c r="A670" s="63">
        <v>20830</v>
      </c>
      <c r="B670" s="65" t="s">
        <v>1149</v>
      </c>
      <c r="C670" s="6">
        <f>SUM(C671:C672)</f>
        <v>0</v>
      </c>
    </row>
    <row r="671" customHeight="1" spans="1:3">
      <c r="A671" s="63">
        <v>2083001</v>
      </c>
      <c r="B671" s="63" t="s">
        <v>1150</v>
      </c>
      <c r="C671" s="6">
        <v>0</v>
      </c>
    </row>
    <row r="672" customHeight="1" spans="1:3">
      <c r="A672" s="63">
        <v>2083099</v>
      </c>
      <c r="B672" s="63" t="s">
        <v>1151</v>
      </c>
      <c r="C672" s="6">
        <v>0</v>
      </c>
    </row>
    <row r="673" customHeight="1" spans="1:3">
      <c r="A673" s="63">
        <v>20899</v>
      </c>
      <c r="B673" s="65" t="s">
        <v>1152</v>
      </c>
      <c r="C673" s="6">
        <f>C674</f>
        <v>3031</v>
      </c>
    </row>
    <row r="674" customHeight="1" spans="1:3">
      <c r="A674" s="63">
        <v>2089999</v>
      </c>
      <c r="B674" s="63" t="s">
        <v>1153</v>
      </c>
      <c r="C674" s="6">
        <v>3031</v>
      </c>
    </row>
    <row r="675" customHeight="1" spans="1:3">
      <c r="A675" s="63">
        <v>210</v>
      </c>
      <c r="B675" s="65" t="s">
        <v>1154</v>
      </c>
      <c r="C675" s="6">
        <f>SUM(C676,C681,C695,C699,C711,C714,C718,C723,C727,C731,C734,C743,C745)</f>
        <v>14238</v>
      </c>
    </row>
    <row r="676" customHeight="1" spans="1:3">
      <c r="A676" s="63">
        <v>21001</v>
      </c>
      <c r="B676" s="65" t="s">
        <v>1155</v>
      </c>
      <c r="C676" s="6">
        <f>SUM(C677:C680)</f>
        <v>686</v>
      </c>
    </row>
    <row r="677" customHeight="1" spans="1:3">
      <c r="A677" s="63">
        <v>2100101</v>
      </c>
      <c r="B677" s="63" t="s">
        <v>678</v>
      </c>
      <c r="C677" s="6">
        <v>609</v>
      </c>
    </row>
    <row r="678" customHeight="1" spans="1:3">
      <c r="A678" s="63">
        <v>2100102</v>
      </c>
      <c r="B678" s="63" t="s">
        <v>679</v>
      </c>
      <c r="C678" s="6">
        <v>0</v>
      </c>
    </row>
    <row r="679" customHeight="1" spans="1:3">
      <c r="A679" s="63">
        <v>2100103</v>
      </c>
      <c r="B679" s="63" t="s">
        <v>680</v>
      </c>
      <c r="C679" s="6">
        <v>0</v>
      </c>
    </row>
    <row r="680" customHeight="1" spans="1:3">
      <c r="A680" s="63">
        <v>2100199</v>
      </c>
      <c r="B680" s="63" t="s">
        <v>1156</v>
      </c>
      <c r="C680" s="6">
        <v>77</v>
      </c>
    </row>
    <row r="681" customHeight="1" spans="1:3">
      <c r="A681" s="63">
        <v>21002</v>
      </c>
      <c r="B681" s="65" t="s">
        <v>1157</v>
      </c>
      <c r="C681" s="6">
        <f>SUM(C682:C694)</f>
        <v>388</v>
      </c>
    </row>
    <row r="682" customHeight="1" spans="1:3">
      <c r="A682" s="63">
        <v>2100201</v>
      </c>
      <c r="B682" s="63" t="s">
        <v>1158</v>
      </c>
      <c r="C682" s="6">
        <v>388</v>
      </c>
    </row>
    <row r="683" customHeight="1" spans="1:3">
      <c r="A683" s="63">
        <v>2100202</v>
      </c>
      <c r="B683" s="63" t="s">
        <v>1159</v>
      </c>
      <c r="C683" s="6">
        <v>0</v>
      </c>
    </row>
    <row r="684" customHeight="1" spans="1:3">
      <c r="A684" s="63">
        <v>2100203</v>
      </c>
      <c r="B684" s="63" t="s">
        <v>1160</v>
      </c>
      <c r="C684" s="6">
        <v>0</v>
      </c>
    </row>
    <row r="685" customHeight="1" spans="1:3">
      <c r="A685" s="63">
        <v>2100204</v>
      </c>
      <c r="B685" s="63" t="s">
        <v>1161</v>
      </c>
      <c r="C685" s="6">
        <v>0</v>
      </c>
    </row>
    <row r="686" customHeight="1" spans="1:3">
      <c r="A686" s="63">
        <v>2100205</v>
      </c>
      <c r="B686" s="63" t="s">
        <v>1162</v>
      </c>
      <c r="C686" s="6">
        <v>0</v>
      </c>
    </row>
    <row r="687" customHeight="1" spans="1:3">
      <c r="A687" s="63">
        <v>2100206</v>
      </c>
      <c r="B687" s="63" t="s">
        <v>1163</v>
      </c>
      <c r="C687" s="6">
        <v>0</v>
      </c>
    </row>
    <row r="688" customHeight="1" spans="1:3">
      <c r="A688" s="63">
        <v>2100207</v>
      </c>
      <c r="B688" s="63" t="s">
        <v>1164</v>
      </c>
      <c r="C688" s="6">
        <v>0</v>
      </c>
    </row>
    <row r="689" customHeight="1" spans="1:3">
      <c r="A689" s="63">
        <v>2100208</v>
      </c>
      <c r="B689" s="63" t="s">
        <v>1165</v>
      </c>
      <c r="C689" s="6">
        <v>0</v>
      </c>
    </row>
    <row r="690" customHeight="1" spans="1:3">
      <c r="A690" s="63">
        <v>2100209</v>
      </c>
      <c r="B690" s="63" t="s">
        <v>1166</v>
      </c>
      <c r="C690" s="6">
        <v>0</v>
      </c>
    </row>
    <row r="691" customHeight="1" spans="1:3">
      <c r="A691" s="63">
        <v>2100210</v>
      </c>
      <c r="B691" s="63" t="s">
        <v>1167</v>
      </c>
      <c r="C691" s="6">
        <v>0</v>
      </c>
    </row>
    <row r="692" customHeight="1" spans="1:3">
      <c r="A692" s="63">
        <v>2100211</v>
      </c>
      <c r="B692" s="63" t="s">
        <v>1168</v>
      </c>
      <c r="C692" s="6">
        <v>0</v>
      </c>
    </row>
    <row r="693" customHeight="1" spans="1:3">
      <c r="A693" s="63">
        <v>2100212</v>
      </c>
      <c r="B693" s="63" t="s">
        <v>1169</v>
      </c>
      <c r="C693" s="6">
        <v>0</v>
      </c>
    </row>
    <row r="694" customHeight="1" spans="1:3">
      <c r="A694" s="63">
        <v>2100299</v>
      </c>
      <c r="B694" s="63" t="s">
        <v>1170</v>
      </c>
      <c r="C694" s="6">
        <v>0</v>
      </c>
    </row>
    <row r="695" customHeight="1" spans="1:3">
      <c r="A695" s="63">
        <v>21003</v>
      </c>
      <c r="B695" s="65" t="s">
        <v>1171</v>
      </c>
      <c r="C695" s="6">
        <f>SUM(C696:C698)</f>
        <v>117</v>
      </c>
    </row>
    <row r="696" customHeight="1" spans="1:3">
      <c r="A696" s="63">
        <v>2100301</v>
      </c>
      <c r="B696" s="63" t="s">
        <v>1172</v>
      </c>
      <c r="C696" s="6">
        <v>0</v>
      </c>
    </row>
    <row r="697" customHeight="1" spans="1:3">
      <c r="A697" s="63">
        <v>2100302</v>
      </c>
      <c r="B697" s="63" t="s">
        <v>1173</v>
      </c>
      <c r="C697" s="6">
        <v>0</v>
      </c>
    </row>
    <row r="698" customHeight="1" spans="1:3">
      <c r="A698" s="63">
        <v>2100399</v>
      </c>
      <c r="B698" s="63" t="s">
        <v>1174</v>
      </c>
      <c r="C698" s="6">
        <v>117</v>
      </c>
    </row>
    <row r="699" customHeight="1" spans="1:3">
      <c r="A699" s="63">
        <v>21004</v>
      </c>
      <c r="B699" s="65" t="s">
        <v>1175</v>
      </c>
      <c r="C699" s="6">
        <f>SUM(C700:C710)</f>
        <v>7393</v>
      </c>
    </row>
    <row r="700" customHeight="1" spans="1:3">
      <c r="A700" s="63">
        <v>2100401</v>
      </c>
      <c r="B700" s="63" t="s">
        <v>1176</v>
      </c>
      <c r="C700" s="6">
        <v>487</v>
      </c>
    </row>
    <row r="701" customHeight="1" spans="1:3">
      <c r="A701" s="63">
        <v>2100402</v>
      </c>
      <c r="B701" s="63" t="s">
        <v>1177</v>
      </c>
      <c r="C701" s="6">
        <v>121</v>
      </c>
    </row>
    <row r="702" customHeight="1" spans="1:3">
      <c r="A702" s="63">
        <v>2100403</v>
      </c>
      <c r="B702" s="63" t="s">
        <v>1178</v>
      </c>
      <c r="C702" s="6">
        <v>189</v>
      </c>
    </row>
    <row r="703" customHeight="1" spans="1:3">
      <c r="A703" s="63">
        <v>2100404</v>
      </c>
      <c r="B703" s="63" t="s">
        <v>1179</v>
      </c>
      <c r="C703" s="6">
        <v>0</v>
      </c>
    </row>
    <row r="704" customHeight="1" spans="1:3">
      <c r="A704" s="63">
        <v>2100405</v>
      </c>
      <c r="B704" s="63" t="s">
        <v>1180</v>
      </c>
      <c r="C704" s="6">
        <v>0</v>
      </c>
    </row>
    <row r="705" customHeight="1" spans="1:3">
      <c r="A705" s="63">
        <v>2100406</v>
      </c>
      <c r="B705" s="63" t="s">
        <v>1181</v>
      </c>
      <c r="C705" s="6">
        <v>0</v>
      </c>
    </row>
    <row r="706" customHeight="1" spans="1:3">
      <c r="A706" s="63">
        <v>2100407</v>
      </c>
      <c r="B706" s="63" t="s">
        <v>1182</v>
      </c>
      <c r="C706" s="6">
        <v>0</v>
      </c>
    </row>
    <row r="707" customHeight="1" spans="1:3">
      <c r="A707" s="63">
        <v>2100408</v>
      </c>
      <c r="B707" s="63" t="s">
        <v>1183</v>
      </c>
      <c r="C707" s="6">
        <v>2675</v>
      </c>
    </row>
    <row r="708" customHeight="1" spans="1:3">
      <c r="A708" s="63">
        <v>2100409</v>
      </c>
      <c r="B708" s="63" t="s">
        <v>1184</v>
      </c>
      <c r="C708" s="6">
        <v>266</v>
      </c>
    </row>
    <row r="709" customHeight="1" spans="1:3">
      <c r="A709" s="63">
        <v>2100410</v>
      </c>
      <c r="B709" s="63" t="s">
        <v>1185</v>
      </c>
      <c r="C709" s="6">
        <v>3394</v>
      </c>
    </row>
    <row r="710" customHeight="1" spans="1:3">
      <c r="A710" s="63">
        <v>2100499</v>
      </c>
      <c r="B710" s="63" t="s">
        <v>1186</v>
      </c>
      <c r="C710" s="6">
        <v>261</v>
      </c>
    </row>
    <row r="711" customHeight="1" spans="1:3">
      <c r="A711" s="63">
        <v>21006</v>
      </c>
      <c r="B711" s="65" t="s">
        <v>1187</v>
      </c>
      <c r="C711" s="6">
        <f>SUM(C712:C713)</f>
        <v>0</v>
      </c>
    </row>
    <row r="712" customHeight="1" spans="1:3">
      <c r="A712" s="63">
        <v>2100601</v>
      </c>
      <c r="B712" s="63" t="s">
        <v>1188</v>
      </c>
      <c r="C712" s="6">
        <v>0</v>
      </c>
    </row>
    <row r="713" customHeight="1" spans="1:3">
      <c r="A713" s="63">
        <v>2100699</v>
      </c>
      <c r="B713" s="63" t="s">
        <v>1189</v>
      </c>
      <c r="C713" s="6">
        <v>0</v>
      </c>
    </row>
    <row r="714" customHeight="1" spans="1:3">
      <c r="A714" s="63">
        <v>21007</v>
      </c>
      <c r="B714" s="65" t="s">
        <v>1190</v>
      </c>
      <c r="C714" s="6">
        <f>SUM(C715:C717)</f>
        <v>1262</v>
      </c>
    </row>
    <row r="715" customHeight="1" spans="1:3">
      <c r="A715" s="63">
        <v>2100716</v>
      </c>
      <c r="B715" s="63" t="s">
        <v>1191</v>
      </c>
      <c r="C715" s="6">
        <v>219</v>
      </c>
    </row>
    <row r="716" customHeight="1" spans="1:3">
      <c r="A716" s="63">
        <v>2100717</v>
      </c>
      <c r="B716" s="63" t="s">
        <v>1192</v>
      </c>
      <c r="C716" s="6">
        <v>990</v>
      </c>
    </row>
    <row r="717" customHeight="1" spans="1:3">
      <c r="A717" s="63">
        <v>2100799</v>
      </c>
      <c r="B717" s="63" t="s">
        <v>1193</v>
      </c>
      <c r="C717" s="6">
        <v>53</v>
      </c>
    </row>
    <row r="718" customHeight="1" spans="1:3">
      <c r="A718" s="63">
        <v>21011</v>
      </c>
      <c r="B718" s="65" t="s">
        <v>1194</v>
      </c>
      <c r="C718" s="6">
        <f>SUM(C719:C722)</f>
        <v>2</v>
      </c>
    </row>
    <row r="719" customHeight="1" spans="1:3">
      <c r="A719" s="63">
        <v>2101101</v>
      </c>
      <c r="B719" s="63" t="s">
        <v>1195</v>
      </c>
      <c r="C719" s="6">
        <v>0</v>
      </c>
    </row>
    <row r="720" customHeight="1" spans="1:3">
      <c r="A720" s="63">
        <v>2101102</v>
      </c>
      <c r="B720" s="63" t="s">
        <v>1196</v>
      </c>
      <c r="C720" s="6">
        <v>0</v>
      </c>
    </row>
    <row r="721" customHeight="1" spans="1:3">
      <c r="A721" s="63">
        <v>2101103</v>
      </c>
      <c r="B721" s="63" t="s">
        <v>1197</v>
      </c>
      <c r="C721" s="6">
        <v>2</v>
      </c>
    </row>
    <row r="722" customHeight="1" spans="1:3">
      <c r="A722" s="63">
        <v>2101199</v>
      </c>
      <c r="B722" s="63" t="s">
        <v>1198</v>
      </c>
      <c r="C722" s="6">
        <v>0</v>
      </c>
    </row>
    <row r="723" customHeight="1" spans="1:3">
      <c r="A723" s="63">
        <v>21012</v>
      </c>
      <c r="B723" s="65" t="s">
        <v>1199</v>
      </c>
      <c r="C723" s="6">
        <f>SUM(C724:C726)</f>
        <v>1721</v>
      </c>
    </row>
    <row r="724" customHeight="1" spans="1:3">
      <c r="A724" s="63">
        <v>2101201</v>
      </c>
      <c r="B724" s="63" t="s">
        <v>1200</v>
      </c>
      <c r="C724" s="6">
        <v>0</v>
      </c>
    </row>
    <row r="725" customHeight="1" spans="1:3">
      <c r="A725" s="63">
        <v>2101202</v>
      </c>
      <c r="B725" s="63" t="s">
        <v>1201</v>
      </c>
      <c r="C725" s="6">
        <v>1721</v>
      </c>
    </row>
    <row r="726" customHeight="1" spans="1:3">
      <c r="A726" s="63">
        <v>2101299</v>
      </c>
      <c r="B726" s="63" t="s">
        <v>1202</v>
      </c>
      <c r="C726" s="6">
        <v>0</v>
      </c>
    </row>
    <row r="727" customHeight="1" spans="1:3">
      <c r="A727" s="63">
        <v>21013</v>
      </c>
      <c r="B727" s="65" t="s">
        <v>1203</v>
      </c>
      <c r="C727" s="6">
        <f>SUM(C728:C730)</f>
        <v>2007</v>
      </c>
    </row>
    <row r="728" customHeight="1" spans="1:3">
      <c r="A728" s="63">
        <v>2101301</v>
      </c>
      <c r="B728" s="63" t="s">
        <v>1204</v>
      </c>
      <c r="C728" s="6">
        <v>123</v>
      </c>
    </row>
    <row r="729" customHeight="1" spans="1:3">
      <c r="A729" s="63">
        <v>2101302</v>
      </c>
      <c r="B729" s="63" t="s">
        <v>1205</v>
      </c>
      <c r="C729" s="6">
        <v>6</v>
      </c>
    </row>
    <row r="730" customHeight="1" spans="1:3">
      <c r="A730" s="63">
        <v>2101399</v>
      </c>
      <c r="B730" s="63" t="s">
        <v>1206</v>
      </c>
      <c r="C730" s="6">
        <v>1878</v>
      </c>
    </row>
    <row r="731" customHeight="1" spans="1:3">
      <c r="A731" s="63">
        <v>21014</v>
      </c>
      <c r="B731" s="65" t="s">
        <v>1207</v>
      </c>
      <c r="C731" s="6">
        <f>SUM(C732:C733)</f>
        <v>71</v>
      </c>
    </row>
    <row r="732" customHeight="1" spans="1:3">
      <c r="A732" s="63">
        <v>2101401</v>
      </c>
      <c r="B732" s="63" t="s">
        <v>1208</v>
      </c>
      <c r="C732" s="6">
        <v>26</v>
      </c>
    </row>
    <row r="733" customHeight="1" spans="1:3">
      <c r="A733" s="63">
        <v>2101499</v>
      </c>
      <c r="B733" s="63" t="s">
        <v>1209</v>
      </c>
      <c r="C733" s="6">
        <v>45</v>
      </c>
    </row>
    <row r="734" customHeight="1" spans="1:3">
      <c r="A734" s="63">
        <v>21015</v>
      </c>
      <c r="B734" s="65" t="s">
        <v>1210</v>
      </c>
      <c r="C734" s="6">
        <f>SUM(C735:C742)</f>
        <v>135</v>
      </c>
    </row>
    <row r="735" customHeight="1" spans="1:3">
      <c r="A735" s="63">
        <v>2101501</v>
      </c>
      <c r="B735" s="63" t="s">
        <v>678</v>
      </c>
      <c r="C735" s="6">
        <v>125</v>
      </c>
    </row>
    <row r="736" customHeight="1" spans="1:3">
      <c r="A736" s="63">
        <v>2101502</v>
      </c>
      <c r="B736" s="63" t="s">
        <v>679</v>
      </c>
      <c r="C736" s="6">
        <v>0</v>
      </c>
    </row>
    <row r="737" customHeight="1" spans="1:3">
      <c r="A737" s="63">
        <v>2101503</v>
      </c>
      <c r="B737" s="63" t="s">
        <v>680</v>
      </c>
      <c r="C737" s="6">
        <v>0</v>
      </c>
    </row>
    <row r="738" customHeight="1" spans="1:3">
      <c r="A738" s="63">
        <v>2101504</v>
      </c>
      <c r="B738" s="63" t="s">
        <v>719</v>
      </c>
      <c r="C738" s="6">
        <v>0</v>
      </c>
    </row>
    <row r="739" customHeight="1" spans="1:3">
      <c r="A739" s="63">
        <v>2101505</v>
      </c>
      <c r="B739" s="63" t="s">
        <v>1211</v>
      </c>
      <c r="C739" s="6">
        <v>8</v>
      </c>
    </row>
    <row r="740" customHeight="1" spans="1:3">
      <c r="A740" s="63">
        <v>2101506</v>
      </c>
      <c r="B740" s="63" t="s">
        <v>1212</v>
      </c>
      <c r="C740" s="6">
        <v>0</v>
      </c>
    </row>
    <row r="741" customHeight="1" spans="1:3">
      <c r="A741" s="63">
        <v>2101550</v>
      </c>
      <c r="B741" s="63" t="s">
        <v>687</v>
      </c>
      <c r="C741" s="6">
        <v>0</v>
      </c>
    </row>
    <row r="742" customHeight="1" spans="1:3">
      <c r="A742" s="63">
        <v>2101599</v>
      </c>
      <c r="B742" s="63" t="s">
        <v>1213</v>
      </c>
      <c r="C742" s="6">
        <v>2</v>
      </c>
    </row>
    <row r="743" customHeight="1" spans="1:3">
      <c r="A743" s="63">
        <v>21016</v>
      </c>
      <c r="B743" s="65" t="s">
        <v>1214</v>
      </c>
      <c r="C743" s="6">
        <f>C744</f>
        <v>15</v>
      </c>
    </row>
    <row r="744" customHeight="1" spans="1:3">
      <c r="A744" s="63">
        <v>2101601</v>
      </c>
      <c r="B744" s="63" t="s">
        <v>1215</v>
      </c>
      <c r="C744" s="6">
        <v>15</v>
      </c>
    </row>
    <row r="745" customHeight="1" spans="1:3">
      <c r="A745" s="63">
        <v>21099</v>
      </c>
      <c r="B745" s="65" t="s">
        <v>1216</v>
      </c>
      <c r="C745" s="6">
        <f>C746</f>
        <v>441</v>
      </c>
    </row>
    <row r="746" customHeight="1" spans="1:3">
      <c r="A746" s="63">
        <v>2109999</v>
      </c>
      <c r="B746" s="63" t="s">
        <v>1217</v>
      </c>
      <c r="C746" s="6">
        <v>441</v>
      </c>
    </row>
    <row r="747" customHeight="1" spans="1:3">
      <c r="A747" s="63">
        <v>211</v>
      </c>
      <c r="B747" s="65" t="s">
        <v>1218</v>
      </c>
      <c r="C747" s="6">
        <f>SUM(C748,C758,C762,C771,C776,C783,C789,C792,C795,C797,C799,C805,C807,C809,C824)</f>
        <v>1247</v>
      </c>
    </row>
    <row r="748" customHeight="1" spans="1:3">
      <c r="A748" s="63">
        <v>21101</v>
      </c>
      <c r="B748" s="65" t="s">
        <v>1219</v>
      </c>
      <c r="C748" s="6">
        <f>SUM(C749:C757)</f>
        <v>0</v>
      </c>
    </row>
    <row r="749" customHeight="1" spans="1:3">
      <c r="A749" s="63">
        <v>2110101</v>
      </c>
      <c r="B749" s="63" t="s">
        <v>678</v>
      </c>
      <c r="C749" s="6">
        <v>0</v>
      </c>
    </row>
    <row r="750" customHeight="1" spans="1:3">
      <c r="A750" s="63">
        <v>2110102</v>
      </c>
      <c r="B750" s="63" t="s">
        <v>679</v>
      </c>
      <c r="C750" s="6">
        <v>0</v>
      </c>
    </row>
    <row r="751" customHeight="1" spans="1:3">
      <c r="A751" s="63">
        <v>2110103</v>
      </c>
      <c r="B751" s="63" t="s">
        <v>680</v>
      </c>
      <c r="C751" s="6">
        <v>0</v>
      </c>
    </row>
    <row r="752" customHeight="1" spans="1:3">
      <c r="A752" s="63">
        <v>2110104</v>
      </c>
      <c r="B752" s="63" t="s">
        <v>1220</v>
      </c>
      <c r="C752" s="6">
        <v>0</v>
      </c>
    </row>
    <row r="753" customHeight="1" spans="1:3">
      <c r="A753" s="63">
        <v>2110105</v>
      </c>
      <c r="B753" s="63" t="s">
        <v>1221</v>
      </c>
      <c r="C753" s="6">
        <v>0</v>
      </c>
    </row>
    <row r="754" customHeight="1" spans="1:3">
      <c r="A754" s="63">
        <v>2110106</v>
      </c>
      <c r="B754" s="63" t="s">
        <v>1222</v>
      </c>
      <c r="C754" s="6">
        <v>0</v>
      </c>
    </row>
    <row r="755" customHeight="1" spans="1:3">
      <c r="A755" s="63">
        <v>2110107</v>
      </c>
      <c r="B755" s="63" t="s">
        <v>1223</v>
      </c>
      <c r="C755" s="6">
        <v>0</v>
      </c>
    </row>
    <row r="756" customHeight="1" spans="1:3">
      <c r="A756" s="63">
        <v>2110108</v>
      </c>
      <c r="B756" s="63" t="s">
        <v>1224</v>
      </c>
      <c r="C756" s="6">
        <v>0</v>
      </c>
    </row>
    <row r="757" customHeight="1" spans="1:3">
      <c r="A757" s="63">
        <v>2110199</v>
      </c>
      <c r="B757" s="63" t="s">
        <v>1225</v>
      </c>
      <c r="C757" s="6">
        <v>0</v>
      </c>
    </row>
    <row r="758" customHeight="1" spans="1:3">
      <c r="A758" s="63">
        <v>21102</v>
      </c>
      <c r="B758" s="65" t="s">
        <v>1226</v>
      </c>
      <c r="C758" s="6">
        <f>SUM(C759:C761)</f>
        <v>0</v>
      </c>
    </row>
    <row r="759" customHeight="1" spans="1:3">
      <c r="A759" s="63">
        <v>2110203</v>
      </c>
      <c r="B759" s="63" t="s">
        <v>1227</v>
      </c>
      <c r="C759" s="6">
        <v>0</v>
      </c>
    </row>
    <row r="760" customHeight="1" spans="1:3">
      <c r="A760" s="63">
        <v>2110204</v>
      </c>
      <c r="B760" s="63" t="s">
        <v>1228</v>
      </c>
      <c r="C760" s="6">
        <v>0</v>
      </c>
    </row>
    <row r="761" customHeight="1" spans="1:3">
      <c r="A761" s="63">
        <v>2110299</v>
      </c>
      <c r="B761" s="63" t="s">
        <v>1229</v>
      </c>
      <c r="C761" s="6">
        <v>0</v>
      </c>
    </row>
    <row r="762" customHeight="1" spans="1:3">
      <c r="A762" s="63">
        <v>21103</v>
      </c>
      <c r="B762" s="65" t="s">
        <v>1230</v>
      </c>
      <c r="C762" s="6">
        <f>SUM(C763:C770)</f>
        <v>578</v>
      </c>
    </row>
    <row r="763" customHeight="1" spans="1:3">
      <c r="A763" s="63">
        <v>2110301</v>
      </c>
      <c r="B763" s="63" t="s">
        <v>1231</v>
      </c>
      <c r="C763" s="6">
        <v>36</v>
      </c>
    </row>
    <row r="764" customHeight="1" spans="1:3">
      <c r="A764" s="63">
        <v>2110302</v>
      </c>
      <c r="B764" s="63" t="s">
        <v>1232</v>
      </c>
      <c r="C764" s="6">
        <v>492</v>
      </c>
    </row>
    <row r="765" customHeight="1" spans="1:3">
      <c r="A765" s="63">
        <v>2110303</v>
      </c>
      <c r="B765" s="63" t="s">
        <v>1233</v>
      </c>
      <c r="C765" s="6">
        <v>0</v>
      </c>
    </row>
    <row r="766" customHeight="1" spans="1:3">
      <c r="A766" s="63">
        <v>2110304</v>
      </c>
      <c r="B766" s="63" t="s">
        <v>1234</v>
      </c>
      <c r="C766" s="6">
        <v>0</v>
      </c>
    </row>
    <row r="767" customHeight="1" spans="1:3">
      <c r="A767" s="63">
        <v>2110305</v>
      </c>
      <c r="B767" s="63" t="s">
        <v>1235</v>
      </c>
      <c r="C767" s="6">
        <v>0</v>
      </c>
    </row>
    <row r="768" customHeight="1" spans="1:3">
      <c r="A768" s="63">
        <v>2110306</v>
      </c>
      <c r="B768" s="63" t="s">
        <v>1236</v>
      </c>
      <c r="C768" s="6">
        <v>0</v>
      </c>
    </row>
    <row r="769" customHeight="1" spans="1:3">
      <c r="A769" s="63">
        <v>2110307</v>
      </c>
      <c r="B769" s="63" t="s">
        <v>1237</v>
      </c>
      <c r="C769" s="6">
        <v>0</v>
      </c>
    </row>
    <row r="770" customHeight="1" spans="1:3">
      <c r="A770" s="63">
        <v>2110399</v>
      </c>
      <c r="B770" s="63" t="s">
        <v>1238</v>
      </c>
      <c r="C770" s="6">
        <v>50</v>
      </c>
    </row>
    <row r="771" customHeight="1" spans="1:3">
      <c r="A771" s="63">
        <v>21104</v>
      </c>
      <c r="B771" s="65" t="s">
        <v>1239</v>
      </c>
      <c r="C771" s="6">
        <f>SUM(C772:C775)</f>
        <v>118</v>
      </c>
    </row>
    <row r="772" customHeight="1" spans="1:3">
      <c r="A772" s="63">
        <v>2110401</v>
      </c>
      <c r="B772" s="63" t="s">
        <v>1240</v>
      </c>
      <c r="C772" s="6">
        <v>0</v>
      </c>
    </row>
    <row r="773" customHeight="1" spans="1:3">
      <c r="A773" s="63">
        <v>2110402</v>
      </c>
      <c r="B773" s="63" t="s">
        <v>1241</v>
      </c>
      <c r="C773" s="6">
        <v>98</v>
      </c>
    </row>
    <row r="774" customHeight="1" spans="1:3">
      <c r="A774" s="63">
        <v>2110404</v>
      </c>
      <c r="B774" s="63" t="s">
        <v>1242</v>
      </c>
      <c r="C774" s="6">
        <v>0</v>
      </c>
    </row>
    <row r="775" customHeight="1" spans="1:3">
      <c r="A775" s="63">
        <v>2110499</v>
      </c>
      <c r="B775" s="63" t="s">
        <v>1243</v>
      </c>
      <c r="C775" s="6">
        <v>20</v>
      </c>
    </row>
    <row r="776" customHeight="1" spans="1:3">
      <c r="A776" s="63">
        <v>21105</v>
      </c>
      <c r="B776" s="65" t="s">
        <v>1244</v>
      </c>
      <c r="C776" s="6">
        <f>SUM(C777:C782)</f>
        <v>24</v>
      </c>
    </row>
    <row r="777" customHeight="1" spans="1:3">
      <c r="A777" s="63">
        <v>2110501</v>
      </c>
      <c r="B777" s="63" t="s">
        <v>1245</v>
      </c>
      <c r="C777" s="6">
        <v>24</v>
      </c>
    </row>
    <row r="778" customHeight="1" spans="1:3">
      <c r="A778" s="63">
        <v>2110502</v>
      </c>
      <c r="B778" s="63" t="s">
        <v>1246</v>
      </c>
      <c r="C778" s="6">
        <v>0</v>
      </c>
    </row>
    <row r="779" customHeight="1" spans="1:3">
      <c r="A779" s="63">
        <v>2110503</v>
      </c>
      <c r="B779" s="63" t="s">
        <v>1247</v>
      </c>
      <c r="C779" s="6">
        <v>0</v>
      </c>
    </row>
    <row r="780" customHeight="1" spans="1:3">
      <c r="A780" s="63">
        <v>2110506</v>
      </c>
      <c r="B780" s="63" t="s">
        <v>1248</v>
      </c>
      <c r="C780" s="6">
        <v>0</v>
      </c>
    </row>
    <row r="781" customHeight="1" spans="1:3">
      <c r="A781" s="63">
        <v>2110507</v>
      </c>
      <c r="B781" s="63" t="s">
        <v>1249</v>
      </c>
      <c r="C781" s="6">
        <v>0</v>
      </c>
    </row>
    <row r="782" customHeight="1" spans="1:3">
      <c r="A782" s="63">
        <v>2110599</v>
      </c>
      <c r="B782" s="63" t="s">
        <v>1250</v>
      </c>
      <c r="C782" s="6">
        <v>0</v>
      </c>
    </row>
    <row r="783" customHeight="1" spans="1:3">
      <c r="A783" s="63">
        <v>21106</v>
      </c>
      <c r="B783" s="65" t="s">
        <v>1251</v>
      </c>
      <c r="C783" s="6">
        <f>SUM(C784:C788)</f>
        <v>0</v>
      </c>
    </row>
    <row r="784" customHeight="1" spans="1:3">
      <c r="A784" s="63">
        <v>2110602</v>
      </c>
      <c r="B784" s="63" t="s">
        <v>1252</v>
      </c>
      <c r="C784" s="6">
        <v>0</v>
      </c>
    </row>
    <row r="785" customHeight="1" spans="1:3">
      <c r="A785" s="63">
        <v>2110603</v>
      </c>
      <c r="B785" s="63" t="s">
        <v>1253</v>
      </c>
      <c r="C785" s="6">
        <v>0</v>
      </c>
    </row>
    <row r="786" customHeight="1" spans="1:3">
      <c r="A786" s="63">
        <v>2110604</v>
      </c>
      <c r="B786" s="63" t="s">
        <v>1254</v>
      </c>
      <c r="C786" s="6">
        <v>0</v>
      </c>
    </row>
    <row r="787" customHeight="1" spans="1:3">
      <c r="A787" s="63">
        <v>2110605</v>
      </c>
      <c r="B787" s="63" t="s">
        <v>1255</v>
      </c>
      <c r="C787" s="6">
        <v>0</v>
      </c>
    </row>
    <row r="788" customHeight="1" spans="1:3">
      <c r="A788" s="63">
        <v>2110699</v>
      </c>
      <c r="B788" s="63" t="s">
        <v>1256</v>
      </c>
      <c r="C788" s="6">
        <v>0</v>
      </c>
    </row>
    <row r="789" customHeight="1" spans="1:3">
      <c r="A789" s="63">
        <v>21107</v>
      </c>
      <c r="B789" s="65" t="s">
        <v>1257</v>
      </c>
      <c r="C789" s="6">
        <f>SUM(C790:C791)</f>
        <v>0</v>
      </c>
    </row>
    <row r="790" customHeight="1" spans="1:3">
      <c r="A790" s="63">
        <v>2110704</v>
      </c>
      <c r="B790" s="63" t="s">
        <v>1258</v>
      </c>
      <c r="C790" s="6">
        <v>0</v>
      </c>
    </row>
    <row r="791" customHeight="1" spans="1:3">
      <c r="A791" s="63">
        <v>2110799</v>
      </c>
      <c r="B791" s="63" t="s">
        <v>1259</v>
      </c>
      <c r="C791" s="6">
        <v>0</v>
      </c>
    </row>
    <row r="792" customHeight="1" spans="1:3">
      <c r="A792" s="63">
        <v>21108</v>
      </c>
      <c r="B792" s="65" t="s">
        <v>1260</v>
      </c>
      <c r="C792" s="6">
        <f>SUM(C793:C794)</f>
        <v>0</v>
      </c>
    </row>
    <row r="793" customHeight="1" spans="1:3">
      <c r="A793" s="63">
        <v>2110804</v>
      </c>
      <c r="B793" s="63" t="s">
        <v>1261</v>
      </c>
      <c r="C793" s="6">
        <v>0</v>
      </c>
    </row>
    <row r="794" customHeight="1" spans="1:3">
      <c r="A794" s="63">
        <v>2110899</v>
      </c>
      <c r="B794" s="63" t="s">
        <v>1262</v>
      </c>
      <c r="C794" s="6">
        <v>0</v>
      </c>
    </row>
    <row r="795" customHeight="1" spans="1:3">
      <c r="A795" s="63">
        <v>21109</v>
      </c>
      <c r="B795" s="65" t="s">
        <v>1263</v>
      </c>
      <c r="C795" s="6">
        <f>C796</f>
        <v>0</v>
      </c>
    </row>
    <row r="796" customHeight="1" spans="1:3">
      <c r="A796" s="63">
        <v>2110901</v>
      </c>
      <c r="B796" s="63" t="s">
        <v>1264</v>
      </c>
      <c r="C796" s="6">
        <v>0</v>
      </c>
    </row>
    <row r="797" customHeight="1" spans="1:3">
      <c r="A797" s="63">
        <v>21110</v>
      </c>
      <c r="B797" s="65" t="s">
        <v>1265</v>
      </c>
      <c r="C797" s="6">
        <f>C798</f>
        <v>0</v>
      </c>
    </row>
    <row r="798" customHeight="1" spans="1:3">
      <c r="A798" s="63">
        <v>2111001</v>
      </c>
      <c r="B798" s="63" t="s">
        <v>1266</v>
      </c>
      <c r="C798" s="6">
        <v>0</v>
      </c>
    </row>
    <row r="799" customHeight="1" spans="1:3">
      <c r="A799" s="63">
        <v>21111</v>
      </c>
      <c r="B799" s="65" t="s">
        <v>1267</v>
      </c>
      <c r="C799" s="6">
        <f>SUM(C800:C804)</f>
        <v>0</v>
      </c>
    </row>
    <row r="800" customHeight="1" spans="1:3">
      <c r="A800" s="63">
        <v>2111101</v>
      </c>
      <c r="B800" s="63" t="s">
        <v>1268</v>
      </c>
      <c r="C800" s="6">
        <v>0</v>
      </c>
    </row>
    <row r="801" customHeight="1" spans="1:3">
      <c r="A801" s="63">
        <v>2111102</v>
      </c>
      <c r="B801" s="63" t="s">
        <v>1269</v>
      </c>
      <c r="C801" s="6">
        <v>0</v>
      </c>
    </row>
    <row r="802" customHeight="1" spans="1:3">
      <c r="A802" s="63">
        <v>2111103</v>
      </c>
      <c r="B802" s="63" t="s">
        <v>1270</v>
      </c>
      <c r="C802" s="6">
        <v>0</v>
      </c>
    </row>
    <row r="803" customHeight="1" spans="1:3">
      <c r="A803" s="63">
        <v>2111104</v>
      </c>
      <c r="B803" s="63" t="s">
        <v>1271</v>
      </c>
      <c r="C803" s="6">
        <v>0</v>
      </c>
    </row>
    <row r="804" customHeight="1" spans="1:3">
      <c r="A804" s="63">
        <v>2111199</v>
      </c>
      <c r="B804" s="63" t="s">
        <v>1272</v>
      </c>
      <c r="C804" s="6">
        <v>0</v>
      </c>
    </row>
    <row r="805" customHeight="1" spans="1:3">
      <c r="A805" s="63">
        <v>21112</v>
      </c>
      <c r="B805" s="65" t="s">
        <v>1273</v>
      </c>
      <c r="C805" s="6">
        <f>C806</f>
        <v>0</v>
      </c>
    </row>
    <row r="806" customHeight="1" spans="1:3">
      <c r="A806" s="63">
        <v>2111201</v>
      </c>
      <c r="B806" s="63" t="s">
        <v>1274</v>
      </c>
      <c r="C806" s="6">
        <v>0</v>
      </c>
    </row>
    <row r="807" customHeight="1" spans="1:3">
      <c r="A807" s="63">
        <v>21113</v>
      </c>
      <c r="B807" s="65" t="s">
        <v>1275</v>
      </c>
      <c r="C807" s="6">
        <f>C808</f>
        <v>0</v>
      </c>
    </row>
    <row r="808" customHeight="1" spans="1:3">
      <c r="A808" s="63">
        <v>2111301</v>
      </c>
      <c r="B808" s="63" t="s">
        <v>1276</v>
      </c>
      <c r="C808" s="6">
        <v>0</v>
      </c>
    </row>
    <row r="809" customHeight="1" spans="1:3">
      <c r="A809" s="63">
        <v>21114</v>
      </c>
      <c r="B809" s="65" t="s">
        <v>1277</v>
      </c>
      <c r="C809" s="6">
        <f>SUM(C810:C823)</f>
        <v>0</v>
      </c>
    </row>
    <row r="810" customHeight="1" spans="1:3">
      <c r="A810" s="63">
        <v>2111401</v>
      </c>
      <c r="B810" s="63" t="s">
        <v>678</v>
      </c>
      <c r="C810" s="6">
        <v>0</v>
      </c>
    </row>
    <row r="811" customHeight="1" spans="1:3">
      <c r="A811" s="63">
        <v>2111402</v>
      </c>
      <c r="B811" s="63" t="s">
        <v>679</v>
      </c>
      <c r="C811" s="6">
        <v>0</v>
      </c>
    </row>
    <row r="812" customHeight="1" spans="1:3">
      <c r="A812" s="63">
        <v>2111403</v>
      </c>
      <c r="B812" s="63" t="s">
        <v>680</v>
      </c>
      <c r="C812" s="6">
        <v>0</v>
      </c>
    </row>
    <row r="813" customHeight="1" spans="1:3">
      <c r="A813" s="63">
        <v>2111404</v>
      </c>
      <c r="B813" s="63" t="s">
        <v>1278</v>
      </c>
      <c r="C813" s="6">
        <v>0</v>
      </c>
    </row>
    <row r="814" customHeight="1" spans="1:3">
      <c r="A814" s="63">
        <v>2111405</v>
      </c>
      <c r="B814" s="63" t="s">
        <v>1279</v>
      </c>
      <c r="C814" s="6">
        <v>0</v>
      </c>
    </row>
    <row r="815" customHeight="1" spans="1:3">
      <c r="A815" s="63">
        <v>2111406</v>
      </c>
      <c r="B815" s="63" t="s">
        <v>1280</v>
      </c>
      <c r="C815" s="6">
        <v>0</v>
      </c>
    </row>
    <row r="816" customHeight="1" spans="1:3">
      <c r="A816" s="63">
        <v>2111407</v>
      </c>
      <c r="B816" s="63" t="s">
        <v>1281</v>
      </c>
      <c r="C816" s="6">
        <v>0</v>
      </c>
    </row>
    <row r="817" customHeight="1" spans="1:3">
      <c r="A817" s="63">
        <v>2111408</v>
      </c>
      <c r="B817" s="63" t="s">
        <v>1282</v>
      </c>
      <c r="C817" s="6">
        <v>0</v>
      </c>
    </row>
    <row r="818" customHeight="1" spans="1:3">
      <c r="A818" s="63">
        <v>2111409</v>
      </c>
      <c r="B818" s="63" t="s">
        <v>1283</v>
      </c>
      <c r="C818" s="6">
        <v>0</v>
      </c>
    </row>
    <row r="819" customHeight="1" spans="1:3">
      <c r="A819" s="63">
        <v>2111410</v>
      </c>
      <c r="B819" s="63" t="s">
        <v>1284</v>
      </c>
      <c r="C819" s="6">
        <v>0</v>
      </c>
    </row>
    <row r="820" customHeight="1" spans="1:3">
      <c r="A820" s="63">
        <v>2111411</v>
      </c>
      <c r="B820" s="63" t="s">
        <v>719</v>
      </c>
      <c r="C820" s="6">
        <v>0</v>
      </c>
    </row>
    <row r="821" customHeight="1" spans="1:3">
      <c r="A821" s="63">
        <v>2111413</v>
      </c>
      <c r="B821" s="63" t="s">
        <v>1285</v>
      </c>
      <c r="C821" s="6">
        <v>0</v>
      </c>
    </row>
    <row r="822" customHeight="1" spans="1:3">
      <c r="A822" s="63">
        <v>2111450</v>
      </c>
      <c r="B822" s="63" t="s">
        <v>687</v>
      </c>
      <c r="C822" s="6">
        <v>0</v>
      </c>
    </row>
    <row r="823" customHeight="1" spans="1:3">
      <c r="A823" s="63">
        <v>2111499</v>
      </c>
      <c r="B823" s="63" t="s">
        <v>1286</v>
      </c>
      <c r="C823" s="6">
        <v>0</v>
      </c>
    </row>
    <row r="824" customHeight="1" spans="1:3">
      <c r="A824" s="63">
        <v>21199</v>
      </c>
      <c r="B824" s="65" t="s">
        <v>1287</v>
      </c>
      <c r="C824" s="6">
        <f>C825</f>
        <v>527</v>
      </c>
    </row>
    <row r="825" customHeight="1" spans="1:3">
      <c r="A825" s="63">
        <v>2119999</v>
      </c>
      <c r="B825" s="63" t="s">
        <v>1288</v>
      </c>
      <c r="C825" s="6">
        <v>527</v>
      </c>
    </row>
    <row r="826" customHeight="1" spans="1:3">
      <c r="A826" s="63">
        <v>212</v>
      </c>
      <c r="B826" s="65" t="s">
        <v>1289</v>
      </c>
      <c r="C826" s="6">
        <f>SUM(C827,C838,C840,C843,C845,C847)</f>
        <v>53825</v>
      </c>
    </row>
    <row r="827" customHeight="1" spans="1:3">
      <c r="A827" s="63">
        <v>21201</v>
      </c>
      <c r="B827" s="65" t="s">
        <v>1290</v>
      </c>
      <c r="C827" s="6">
        <f>SUM(C828:C837)</f>
        <v>12267</v>
      </c>
    </row>
    <row r="828" customHeight="1" spans="1:3">
      <c r="A828" s="63">
        <v>2120101</v>
      </c>
      <c r="B828" s="63" t="s">
        <v>678</v>
      </c>
      <c r="C828" s="6">
        <v>517</v>
      </c>
    </row>
    <row r="829" customHeight="1" spans="1:3">
      <c r="A829" s="63">
        <v>2120102</v>
      </c>
      <c r="B829" s="63" t="s">
        <v>679</v>
      </c>
      <c r="C829" s="6">
        <v>150</v>
      </c>
    </row>
    <row r="830" customHeight="1" spans="1:3">
      <c r="A830" s="63">
        <v>2120103</v>
      </c>
      <c r="B830" s="63" t="s">
        <v>680</v>
      </c>
      <c r="C830" s="6">
        <v>74</v>
      </c>
    </row>
    <row r="831" customHeight="1" spans="1:3">
      <c r="A831" s="63">
        <v>2120104</v>
      </c>
      <c r="B831" s="63" t="s">
        <v>1291</v>
      </c>
      <c r="C831" s="6">
        <v>2945</v>
      </c>
    </row>
    <row r="832" customHeight="1" spans="1:3">
      <c r="A832" s="63">
        <v>2120105</v>
      </c>
      <c r="B832" s="63" t="s">
        <v>1292</v>
      </c>
      <c r="C832" s="6">
        <v>0</v>
      </c>
    </row>
    <row r="833" customHeight="1" spans="1:3">
      <c r="A833" s="63">
        <v>2120106</v>
      </c>
      <c r="B833" s="63" t="s">
        <v>1293</v>
      </c>
      <c r="C833" s="6">
        <v>0</v>
      </c>
    </row>
    <row r="834" customHeight="1" spans="1:3">
      <c r="A834" s="63">
        <v>2120107</v>
      </c>
      <c r="B834" s="63" t="s">
        <v>1294</v>
      </c>
      <c r="C834" s="6">
        <v>0</v>
      </c>
    </row>
    <row r="835" customHeight="1" spans="1:3">
      <c r="A835" s="63">
        <v>2120109</v>
      </c>
      <c r="B835" s="63" t="s">
        <v>1295</v>
      </c>
      <c r="C835" s="6">
        <v>0</v>
      </c>
    </row>
    <row r="836" customHeight="1" spans="1:3">
      <c r="A836" s="63">
        <v>2120110</v>
      </c>
      <c r="B836" s="63" t="s">
        <v>1296</v>
      </c>
      <c r="C836" s="6">
        <v>0</v>
      </c>
    </row>
    <row r="837" customHeight="1" spans="1:3">
      <c r="A837" s="63">
        <v>2120199</v>
      </c>
      <c r="B837" s="63" t="s">
        <v>1297</v>
      </c>
      <c r="C837" s="6">
        <v>8581</v>
      </c>
    </row>
    <row r="838" customHeight="1" spans="1:3">
      <c r="A838" s="63">
        <v>21202</v>
      </c>
      <c r="B838" s="65" t="s">
        <v>1298</v>
      </c>
      <c r="C838" s="6">
        <f>C839</f>
        <v>17</v>
      </c>
    </row>
    <row r="839" customHeight="1" spans="1:3">
      <c r="A839" s="63">
        <v>2120201</v>
      </c>
      <c r="B839" s="63" t="s">
        <v>1299</v>
      </c>
      <c r="C839" s="6">
        <v>17</v>
      </c>
    </row>
    <row r="840" customHeight="1" spans="1:3">
      <c r="A840" s="63">
        <v>21203</v>
      </c>
      <c r="B840" s="65" t="s">
        <v>1300</v>
      </c>
      <c r="C840" s="6">
        <f>SUM(C841:C842)</f>
        <v>5647</v>
      </c>
    </row>
    <row r="841" customHeight="1" spans="1:3">
      <c r="A841" s="63">
        <v>2120303</v>
      </c>
      <c r="B841" s="63" t="s">
        <v>1301</v>
      </c>
      <c r="C841" s="6">
        <v>20</v>
      </c>
    </row>
    <row r="842" customHeight="1" spans="1:3">
      <c r="A842" s="63">
        <v>2120399</v>
      </c>
      <c r="B842" s="63" t="s">
        <v>1302</v>
      </c>
      <c r="C842" s="6">
        <v>5627</v>
      </c>
    </row>
    <row r="843" customHeight="1" spans="1:3">
      <c r="A843" s="63">
        <v>21205</v>
      </c>
      <c r="B843" s="65" t="s">
        <v>1303</v>
      </c>
      <c r="C843" s="6">
        <f>C844</f>
        <v>8081</v>
      </c>
    </row>
    <row r="844" customHeight="1" spans="1:3">
      <c r="A844" s="63">
        <v>2120501</v>
      </c>
      <c r="B844" s="63" t="s">
        <v>1304</v>
      </c>
      <c r="C844" s="6">
        <v>8081</v>
      </c>
    </row>
    <row r="845" customHeight="1" spans="1:3">
      <c r="A845" s="63">
        <v>21206</v>
      </c>
      <c r="B845" s="65" t="s">
        <v>1305</v>
      </c>
      <c r="C845" s="6">
        <f>C846</f>
        <v>0</v>
      </c>
    </row>
    <row r="846" customHeight="1" spans="1:3">
      <c r="A846" s="63">
        <v>2120601</v>
      </c>
      <c r="B846" s="63" t="s">
        <v>1306</v>
      </c>
      <c r="C846" s="6">
        <v>0</v>
      </c>
    </row>
    <row r="847" customHeight="1" spans="1:3">
      <c r="A847" s="63">
        <v>21299</v>
      </c>
      <c r="B847" s="65" t="s">
        <v>1307</v>
      </c>
      <c r="C847" s="6">
        <f>C848</f>
        <v>27813</v>
      </c>
    </row>
    <row r="848" customHeight="1" spans="1:3">
      <c r="A848" s="63">
        <v>2129999</v>
      </c>
      <c r="B848" s="63" t="s">
        <v>1308</v>
      </c>
      <c r="C848" s="6">
        <v>27813</v>
      </c>
    </row>
    <row r="849" customHeight="1" spans="1:3">
      <c r="A849" s="63">
        <v>213</v>
      </c>
      <c r="B849" s="65" t="s">
        <v>1309</v>
      </c>
      <c r="C849" s="6">
        <f>SUM(C850,C876,C901,C929,C940,C947,C954,C957)</f>
        <v>4951</v>
      </c>
    </row>
    <row r="850" customHeight="1" spans="1:3">
      <c r="A850" s="63">
        <v>21301</v>
      </c>
      <c r="B850" s="65" t="s">
        <v>1310</v>
      </c>
      <c r="C850" s="6">
        <f>SUM(C851:C875)</f>
        <v>2300</v>
      </c>
    </row>
    <row r="851" customHeight="1" spans="1:3">
      <c r="A851" s="63">
        <v>2130101</v>
      </c>
      <c r="B851" s="63" t="s">
        <v>678</v>
      </c>
      <c r="C851" s="6">
        <v>390</v>
      </c>
    </row>
    <row r="852" customHeight="1" spans="1:3">
      <c r="A852" s="63">
        <v>2130102</v>
      </c>
      <c r="B852" s="63" t="s">
        <v>679</v>
      </c>
      <c r="C852" s="6">
        <v>11</v>
      </c>
    </row>
    <row r="853" customHeight="1" spans="1:3">
      <c r="A853" s="63">
        <v>2130103</v>
      </c>
      <c r="B853" s="63" t="s">
        <v>680</v>
      </c>
      <c r="C853" s="6">
        <v>0</v>
      </c>
    </row>
    <row r="854" customHeight="1" spans="1:3">
      <c r="A854" s="63">
        <v>2130104</v>
      </c>
      <c r="B854" s="63" t="s">
        <v>687</v>
      </c>
      <c r="C854" s="6">
        <v>0</v>
      </c>
    </row>
    <row r="855" customHeight="1" spans="1:3">
      <c r="A855" s="63">
        <v>2130105</v>
      </c>
      <c r="B855" s="63" t="s">
        <v>1311</v>
      </c>
      <c r="C855" s="6">
        <v>0</v>
      </c>
    </row>
    <row r="856" customHeight="1" spans="1:3">
      <c r="A856" s="63">
        <v>2130106</v>
      </c>
      <c r="B856" s="63" t="s">
        <v>1312</v>
      </c>
      <c r="C856" s="6">
        <v>0</v>
      </c>
    </row>
    <row r="857" customHeight="1" spans="1:3">
      <c r="A857" s="63">
        <v>2130108</v>
      </c>
      <c r="B857" s="63" t="s">
        <v>1313</v>
      </c>
      <c r="C857" s="6">
        <v>26</v>
      </c>
    </row>
    <row r="858" customHeight="1" spans="1:3">
      <c r="A858" s="63">
        <v>2130109</v>
      </c>
      <c r="B858" s="63" t="s">
        <v>1314</v>
      </c>
      <c r="C858" s="6">
        <v>0</v>
      </c>
    </row>
    <row r="859" customHeight="1" spans="1:3">
      <c r="A859" s="63">
        <v>2130110</v>
      </c>
      <c r="B859" s="63" t="s">
        <v>1315</v>
      </c>
      <c r="C859" s="6">
        <v>0</v>
      </c>
    </row>
    <row r="860" customHeight="1" spans="1:3">
      <c r="A860" s="63">
        <v>2130111</v>
      </c>
      <c r="B860" s="63" t="s">
        <v>1316</v>
      </c>
      <c r="C860" s="6">
        <v>0</v>
      </c>
    </row>
    <row r="861" customHeight="1" spans="1:3">
      <c r="A861" s="63">
        <v>2130112</v>
      </c>
      <c r="B861" s="63" t="s">
        <v>1317</v>
      </c>
      <c r="C861" s="6">
        <v>0</v>
      </c>
    </row>
    <row r="862" customHeight="1" spans="1:3">
      <c r="A862" s="63">
        <v>2130114</v>
      </c>
      <c r="B862" s="63" t="s">
        <v>1318</v>
      </c>
      <c r="C862" s="6">
        <v>0</v>
      </c>
    </row>
    <row r="863" customHeight="1" spans="1:3">
      <c r="A863" s="63">
        <v>2130119</v>
      </c>
      <c r="B863" s="63" t="s">
        <v>1319</v>
      </c>
      <c r="C863" s="6">
        <v>0</v>
      </c>
    </row>
    <row r="864" customHeight="1" spans="1:3">
      <c r="A864" s="63">
        <v>2130120</v>
      </c>
      <c r="B864" s="63" t="s">
        <v>1320</v>
      </c>
      <c r="C864" s="6">
        <v>0</v>
      </c>
    </row>
    <row r="865" customHeight="1" spans="1:3">
      <c r="A865" s="63">
        <v>2130121</v>
      </c>
      <c r="B865" s="63" t="s">
        <v>1321</v>
      </c>
      <c r="C865" s="6">
        <v>0</v>
      </c>
    </row>
    <row r="866" customHeight="1" spans="1:3">
      <c r="A866" s="63">
        <v>2130122</v>
      </c>
      <c r="B866" s="63" t="s">
        <v>1322</v>
      </c>
      <c r="C866" s="6">
        <v>438</v>
      </c>
    </row>
    <row r="867" customHeight="1" spans="1:3">
      <c r="A867" s="63">
        <v>2130124</v>
      </c>
      <c r="B867" s="63" t="s">
        <v>1323</v>
      </c>
      <c r="C867" s="6">
        <v>28</v>
      </c>
    </row>
    <row r="868" customHeight="1" spans="1:3">
      <c r="A868" s="63">
        <v>2130125</v>
      </c>
      <c r="B868" s="63" t="s">
        <v>1324</v>
      </c>
      <c r="C868" s="6">
        <v>0</v>
      </c>
    </row>
    <row r="869" customHeight="1" spans="1:3">
      <c r="A869" s="63">
        <v>2130126</v>
      </c>
      <c r="B869" s="63" t="s">
        <v>1325</v>
      </c>
      <c r="C869" s="6">
        <v>236</v>
      </c>
    </row>
    <row r="870" customHeight="1" spans="1:3">
      <c r="A870" s="63">
        <v>2130135</v>
      </c>
      <c r="B870" s="63" t="s">
        <v>1326</v>
      </c>
      <c r="C870" s="6">
        <v>0</v>
      </c>
    </row>
    <row r="871" customHeight="1" spans="1:3">
      <c r="A871" s="63">
        <v>2130142</v>
      </c>
      <c r="B871" s="63" t="s">
        <v>1327</v>
      </c>
      <c r="C871" s="6">
        <v>0</v>
      </c>
    </row>
    <row r="872" customHeight="1" spans="1:3">
      <c r="A872" s="63">
        <v>2130148</v>
      </c>
      <c r="B872" s="63" t="s">
        <v>1328</v>
      </c>
      <c r="C872" s="6">
        <v>0</v>
      </c>
    </row>
    <row r="873" customHeight="1" spans="1:3">
      <c r="A873" s="63">
        <v>2130152</v>
      </c>
      <c r="B873" s="63" t="s">
        <v>1329</v>
      </c>
      <c r="C873" s="6">
        <v>0</v>
      </c>
    </row>
    <row r="874" customHeight="1" spans="1:3">
      <c r="A874" s="63">
        <v>2130153</v>
      </c>
      <c r="B874" s="63" t="s">
        <v>1330</v>
      </c>
      <c r="C874" s="6">
        <v>0</v>
      </c>
    </row>
    <row r="875" customHeight="1" spans="1:3">
      <c r="A875" s="63">
        <v>2130199</v>
      </c>
      <c r="B875" s="63" t="s">
        <v>1331</v>
      </c>
      <c r="C875" s="6">
        <v>1171</v>
      </c>
    </row>
    <row r="876" customHeight="1" spans="1:3">
      <c r="A876" s="63">
        <v>21302</v>
      </c>
      <c r="B876" s="65" t="s">
        <v>1332</v>
      </c>
      <c r="C876" s="6">
        <f>SUM(C877:C900)</f>
        <v>471</v>
      </c>
    </row>
    <row r="877" customHeight="1" spans="1:3">
      <c r="A877" s="63">
        <v>2130201</v>
      </c>
      <c r="B877" s="63" t="s">
        <v>678</v>
      </c>
      <c r="C877" s="6">
        <v>0</v>
      </c>
    </row>
    <row r="878" customHeight="1" spans="1:3">
      <c r="A878" s="63">
        <v>2130202</v>
      </c>
      <c r="B878" s="63" t="s">
        <v>679</v>
      </c>
      <c r="C878" s="6">
        <v>0</v>
      </c>
    </row>
    <row r="879" customHeight="1" spans="1:3">
      <c r="A879" s="63">
        <v>2130203</v>
      </c>
      <c r="B879" s="63" t="s">
        <v>680</v>
      </c>
      <c r="C879" s="6">
        <v>0</v>
      </c>
    </row>
    <row r="880" customHeight="1" spans="1:3">
      <c r="A880" s="63">
        <v>2130204</v>
      </c>
      <c r="B880" s="63" t="s">
        <v>1333</v>
      </c>
      <c r="C880" s="6">
        <v>0</v>
      </c>
    </row>
    <row r="881" customHeight="1" spans="1:3">
      <c r="A881" s="63">
        <v>2130205</v>
      </c>
      <c r="B881" s="63" t="s">
        <v>1334</v>
      </c>
      <c r="C881" s="6">
        <v>308</v>
      </c>
    </row>
    <row r="882" customHeight="1" spans="1:3">
      <c r="A882" s="63">
        <v>2130206</v>
      </c>
      <c r="B882" s="63" t="s">
        <v>1335</v>
      </c>
      <c r="C882" s="6">
        <v>0</v>
      </c>
    </row>
    <row r="883" customHeight="1" spans="1:3">
      <c r="A883" s="63">
        <v>2130207</v>
      </c>
      <c r="B883" s="63" t="s">
        <v>1336</v>
      </c>
      <c r="C883" s="6">
        <v>3</v>
      </c>
    </row>
    <row r="884" customHeight="1" spans="1:3">
      <c r="A884" s="63">
        <v>2130209</v>
      </c>
      <c r="B884" s="63" t="s">
        <v>1337</v>
      </c>
      <c r="C884" s="6">
        <v>43</v>
      </c>
    </row>
    <row r="885" customHeight="1" spans="1:3">
      <c r="A885" s="63">
        <v>2130210</v>
      </c>
      <c r="B885" s="63" t="s">
        <v>1338</v>
      </c>
      <c r="C885" s="6">
        <v>20</v>
      </c>
    </row>
    <row r="886" customHeight="1" spans="1:3">
      <c r="A886" s="63">
        <v>2130211</v>
      </c>
      <c r="B886" s="63" t="s">
        <v>1339</v>
      </c>
      <c r="C886" s="6">
        <v>12</v>
      </c>
    </row>
    <row r="887" customHeight="1" spans="1:3">
      <c r="A887" s="63">
        <v>2130212</v>
      </c>
      <c r="B887" s="63" t="s">
        <v>1340</v>
      </c>
      <c r="C887" s="6">
        <v>0</v>
      </c>
    </row>
    <row r="888" customHeight="1" spans="1:3">
      <c r="A888" s="63">
        <v>2130213</v>
      </c>
      <c r="B888" s="63" t="s">
        <v>1341</v>
      </c>
      <c r="C888" s="6">
        <v>0</v>
      </c>
    </row>
    <row r="889" customHeight="1" spans="1:3">
      <c r="A889" s="63">
        <v>2130217</v>
      </c>
      <c r="B889" s="63" t="s">
        <v>1342</v>
      </c>
      <c r="C889" s="6">
        <v>0</v>
      </c>
    </row>
    <row r="890" customHeight="1" spans="1:3">
      <c r="A890" s="63">
        <v>2130220</v>
      </c>
      <c r="B890" s="63" t="s">
        <v>1343</v>
      </c>
      <c r="C890" s="6">
        <v>0</v>
      </c>
    </row>
    <row r="891" customHeight="1" spans="1:3">
      <c r="A891" s="63">
        <v>2130221</v>
      </c>
      <c r="B891" s="63" t="s">
        <v>1344</v>
      </c>
      <c r="C891" s="6">
        <v>0</v>
      </c>
    </row>
    <row r="892" customHeight="1" spans="1:3">
      <c r="A892" s="63">
        <v>2130223</v>
      </c>
      <c r="B892" s="63" t="s">
        <v>1345</v>
      </c>
      <c r="C892" s="6">
        <v>12</v>
      </c>
    </row>
    <row r="893" customHeight="1" spans="1:3">
      <c r="A893" s="63">
        <v>2130226</v>
      </c>
      <c r="B893" s="63" t="s">
        <v>1346</v>
      </c>
      <c r="C893" s="6">
        <v>0</v>
      </c>
    </row>
    <row r="894" customHeight="1" spans="1:3">
      <c r="A894" s="63">
        <v>2130227</v>
      </c>
      <c r="B894" s="63" t="s">
        <v>1347</v>
      </c>
      <c r="C894" s="6">
        <v>0</v>
      </c>
    </row>
    <row r="895" customHeight="1" spans="1:3">
      <c r="A895" s="63">
        <v>2130232</v>
      </c>
      <c r="B895" s="63" t="s">
        <v>1348</v>
      </c>
      <c r="C895" s="6">
        <v>0</v>
      </c>
    </row>
    <row r="896" customHeight="1" spans="1:3">
      <c r="A896" s="63">
        <v>2130234</v>
      </c>
      <c r="B896" s="63" t="s">
        <v>1349</v>
      </c>
      <c r="C896" s="6">
        <v>39</v>
      </c>
    </row>
    <row r="897" customHeight="1" spans="1:3">
      <c r="A897" s="63">
        <v>2130235</v>
      </c>
      <c r="B897" s="63" t="s">
        <v>1350</v>
      </c>
      <c r="C897" s="6">
        <v>0</v>
      </c>
    </row>
    <row r="898" customHeight="1" spans="1:3">
      <c r="A898" s="63">
        <v>2130236</v>
      </c>
      <c r="B898" s="63" t="s">
        <v>1351</v>
      </c>
      <c r="C898" s="6">
        <v>0</v>
      </c>
    </row>
    <row r="899" customHeight="1" spans="1:3">
      <c r="A899" s="63">
        <v>2130237</v>
      </c>
      <c r="B899" s="63" t="s">
        <v>1317</v>
      </c>
      <c r="C899" s="6">
        <v>0</v>
      </c>
    </row>
    <row r="900" customHeight="1" spans="1:3">
      <c r="A900" s="63">
        <v>2130299</v>
      </c>
      <c r="B900" s="63" t="s">
        <v>1352</v>
      </c>
      <c r="C900" s="6">
        <v>34</v>
      </c>
    </row>
    <row r="901" customHeight="1" spans="1:3">
      <c r="A901" s="63">
        <v>21303</v>
      </c>
      <c r="B901" s="65" t="s">
        <v>1353</v>
      </c>
      <c r="C901" s="6">
        <f>SUM(C902:C928)</f>
        <v>343</v>
      </c>
    </row>
    <row r="902" customHeight="1" spans="1:3">
      <c r="A902" s="63">
        <v>2130301</v>
      </c>
      <c r="B902" s="63" t="s">
        <v>678</v>
      </c>
      <c r="C902" s="6">
        <v>0</v>
      </c>
    </row>
    <row r="903" customHeight="1" spans="1:3">
      <c r="A903" s="63">
        <v>2130302</v>
      </c>
      <c r="B903" s="63" t="s">
        <v>679</v>
      </c>
      <c r="C903" s="6">
        <v>0</v>
      </c>
    </row>
    <row r="904" customHeight="1" spans="1:3">
      <c r="A904" s="63">
        <v>2130303</v>
      </c>
      <c r="B904" s="63" t="s">
        <v>680</v>
      </c>
      <c r="C904" s="6">
        <v>0</v>
      </c>
    </row>
    <row r="905" customHeight="1" spans="1:3">
      <c r="A905" s="63">
        <v>2130304</v>
      </c>
      <c r="B905" s="63" t="s">
        <v>1354</v>
      </c>
      <c r="C905" s="6">
        <v>0</v>
      </c>
    </row>
    <row r="906" customHeight="1" spans="1:3">
      <c r="A906" s="63">
        <v>2130305</v>
      </c>
      <c r="B906" s="63" t="s">
        <v>1355</v>
      </c>
      <c r="C906" s="6">
        <v>276</v>
      </c>
    </row>
    <row r="907" customHeight="1" spans="1:3">
      <c r="A907" s="63">
        <v>2130306</v>
      </c>
      <c r="B907" s="63" t="s">
        <v>1356</v>
      </c>
      <c r="C907" s="6">
        <v>0</v>
      </c>
    </row>
    <row r="908" customHeight="1" spans="1:3">
      <c r="A908" s="63">
        <v>2130307</v>
      </c>
      <c r="B908" s="63" t="s">
        <v>1357</v>
      </c>
      <c r="C908" s="6">
        <v>0</v>
      </c>
    </row>
    <row r="909" customHeight="1" spans="1:3">
      <c r="A909" s="63">
        <v>2130308</v>
      </c>
      <c r="B909" s="63" t="s">
        <v>1358</v>
      </c>
      <c r="C909" s="6">
        <v>0</v>
      </c>
    </row>
    <row r="910" customHeight="1" spans="1:3">
      <c r="A910" s="63">
        <v>2130309</v>
      </c>
      <c r="B910" s="63" t="s">
        <v>1359</v>
      </c>
      <c r="C910" s="6">
        <v>0</v>
      </c>
    </row>
    <row r="911" customHeight="1" spans="1:3">
      <c r="A911" s="63">
        <v>2130310</v>
      </c>
      <c r="B911" s="63" t="s">
        <v>1360</v>
      </c>
      <c r="C911" s="6">
        <v>0</v>
      </c>
    </row>
    <row r="912" customHeight="1" spans="1:3">
      <c r="A912" s="63">
        <v>2130311</v>
      </c>
      <c r="B912" s="63" t="s">
        <v>1361</v>
      </c>
      <c r="C912" s="6">
        <v>0</v>
      </c>
    </row>
    <row r="913" customHeight="1" spans="1:3">
      <c r="A913" s="63">
        <v>2130312</v>
      </c>
      <c r="B913" s="63" t="s">
        <v>1362</v>
      </c>
      <c r="C913" s="6">
        <v>0</v>
      </c>
    </row>
    <row r="914" customHeight="1" spans="1:3">
      <c r="A914" s="63">
        <v>2130313</v>
      </c>
      <c r="B914" s="63" t="s">
        <v>1363</v>
      </c>
      <c r="C914" s="6">
        <v>0</v>
      </c>
    </row>
    <row r="915" customHeight="1" spans="1:3">
      <c r="A915" s="63">
        <v>2130314</v>
      </c>
      <c r="B915" s="63" t="s">
        <v>1364</v>
      </c>
      <c r="C915" s="6">
        <v>1</v>
      </c>
    </row>
    <row r="916" customHeight="1" spans="1:3">
      <c r="A916" s="63">
        <v>2130315</v>
      </c>
      <c r="B916" s="63" t="s">
        <v>1365</v>
      </c>
      <c r="C916" s="6">
        <v>0</v>
      </c>
    </row>
    <row r="917" customHeight="1" spans="1:3">
      <c r="A917" s="63">
        <v>2130316</v>
      </c>
      <c r="B917" s="63" t="s">
        <v>1366</v>
      </c>
      <c r="C917" s="6">
        <v>0</v>
      </c>
    </row>
    <row r="918" customHeight="1" spans="1:3">
      <c r="A918" s="63">
        <v>2130317</v>
      </c>
      <c r="B918" s="63" t="s">
        <v>1367</v>
      </c>
      <c r="C918" s="6">
        <v>0</v>
      </c>
    </row>
    <row r="919" customHeight="1" spans="1:3">
      <c r="A919" s="63">
        <v>2130318</v>
      </c>
      <c r="B919" s="63" t="s">
        <v>1368</v>
      </c>
      <c r="C919" s="6">
        <v>0</v>
      </c>
    </row>
    <row r="920" customHeight="1" spans="1:3">
      <c r="A920" s="63">
        <v>2130319</v>
      </c>
      <c r="B920" s="63" t="s">
        <v>1369</v>
      </c>
      <c r="C920" s="6">
        <v>25</v>
      </c>
    </row>
    <row r="921" customHeight="1" spans="1:3">
      <c r="A921" s="63">
        <v>2130321</v>
      </c>
      <c r="B921" s="63" t="s">
        <v>1370</v>
      </c>
      <c r="C921" s="6">
        <v>0</v>
      </c>
    </row>
    <row r="922" customHeight="1" spans="1:3">
      <c r="A922" s="63">
        <v>2130322</v>
      </c>
      <c r="B922" s="63" t="s">
        <v>1371</v>
      </c>
      <c r="C922" s="6">
        <v>0</v>
      </c>
    </row>
    <row r="923" customHeight="1" spans="1:3">
      <c r="A923" s="63">
        <v>2130333</v>
      </c>
      <c r="B923" s="63" t="s">
        <v>1345</v>
      </c>
      <c r="C923" s="6">
        <v>0</v>
      </c>
    </row>
    <row r="924" customHeight="1" spans="1:3">
      <c r="A924" s="63">
        <v>2130334</v>
      </c>
      <c r="B924" s="63" t="s">
        <v>1372</v>
      </c>
      <c r="C924" s="6">
        <v>0</v>
      </c>
    </row>
    <row r="925" customHeight="1" spans="1:3">
      <c r="A925" s="63">
        <v>2130335</v>
      </c>
      <c r="B925" s="63" t="s">
        <v>1373</v>
      </c>
      <c r="C925" s="6">
        <v>0</v>
      </c>
    </row>
    <row r="926" customHeight="1" spans="1:3">
      <c r="A926" s="63">
        <v>2130336</v>
      </c>
      <c r="B926" s="63" t="s">
        <v>1374</v>
      </c>
      <c r="C926" s="6">
        <v>0</v>
      </c>
    </row>
    <row r="927" customHeight="1" spans="1:3">
      <c r="A927" s="63">
        <v>2130337</v>
      </c>
      <c r="B927" s="63" t="s">
        <v>1375</v>
      </c>
      <c r="C927" s="6">
        <v>0</v>
      </c>
    </row>
    <row r="928" customHeight="1" spans="1:3">
      <c r="A928" s="63">
        <v>2130399</v>
      </c>
      <c r="B928" s="63" t="s">
        <v>1376</v>
      </c>
      <c r="C928" s="6">
        <v>41</v>
      </c>
    </row>
    <row r="929" customHeight="1" spans="1:3">
      <c r="A929" s="63">
        <v>21305</v>
      </c>
      <c r="B929" s="65" t="s">
        <v>1377</v>
      </c>
      <c r="C929" s="6">
        <f>SUM(C930:C939)</f>
        <v>88</v>
      </c>
    </row>
    <row r="930" customHeight="1" spans="1:3">
      <c r="A930" s="63">
        <v>2130501</v>
      </c>
      <c r="B930" s="63" t="s">
        <v>678</v>
      </c>
      <c r="C930" s="6">
        <v>0</v>
      </c>
    </row>
    <row r="931" customHeight="1" spans="1:3">
      <c r="A931" s="63">
        <v>2130502</v>
      </c>
      <c r="B931" s="63" t="s">
        <v>679</v>
      </c>
      <c r="C931" s="6">
        <v>0</v>
      </c>
    </row>
    <row r="932" customHeight="1" spans="1:3">
      <c r="A932" s="63">
        <v>2130503</v>
      </c>
      <c r="B932" s="63" t="s">
        <v>680</v>
      </c>
      <c r="C932" s="6">
        <v>0</v>
      </c>
    </row>
    <row r="933" customHeight="1" spans="1:3">
      <c r="A933" s="63">
        <v>2130504</v>
      </c>
      <c r="B933" s="63" t="s">
        <v>1378</v>
      </c>
      <c r="C933" s="6">
        <v>0</v>
      </c>
    </row>
    <row r="934" customHeight="1" spans="1:3">
      <c r="A934" s="63">
        <v>2130505</v>
      </c>
      <c r="B934" s="63" t="s">
        <v>1379</v>
      </c>
      <c r="C934" s="6">
        <v>58</v>
      </c>
    </row>
    <row r="935" customHeight="1" spans="1:3">
      <c r="A935" s="63">
        <v>2130506</v>
      </c>
      <c r="B935" s="63" t="s">
        <v>1380</v>
      </c>
      <c r="C935" s="6">
        <v>0</v>
      </c>
    </row>
    <row r="936" customHeight="1" spans="1:3">
      <c r="A936" s="63">
        <v>2130507</v>
      </c>
      <c r="B936" s="63" t="s">
        <v>1381</v>
      </c>
      <c r="C936" s="6">
        <v>0</v>
      </c>
    </row>
    <row r="937" customHeight="1" spans="1:3">
      <c r="A937" s="63">
        <v>2130508</v>
      </c>
      <c r="B937" s="63" t="s">
        <v>1382</v>
      </c>
      <c r="C937" s="6">
        <v>0</v>
      </c>
    </row>
    <row r="938" customHeight="1" spans="1:3">
      <c r="A938" s="63">
        <v>2130550</v>
      </c>
      <c r="B938" s="63" t="s">
        <v>1383</v>
      </c>
      <c r="C938" s="6">
        <v>0</v>
      </c>
    </row>
    <row r="939" customHeight="1" spans="1:3">
      <c r="A939" s="63">
        <v>2130599</v>
      </c>
      <c r="B939" s="63" t="s">
        <v>1384</v>
      </c>
      <c r="C939" s="6">
        <v>30</v>
      </c>
    </row>
    <row r="940" customHeight="1" spans="1:3">
      <c r="A940" s="63">
        <v>21307</v>
      </c>
      <c r="B940" s="65" t="s">
        <v>1385</v>
      </c>
      <c r="C940" s="6">
        <f>SUM(C941:C946)</f>
        <v>1562</v>
      </c>
    </row>
    <row r="941" customHeight="1" spans="1:3">
      <c r="A941" s="63">
        <v>2130701</v>
      </c>
      <c r="B941" s="63" t="s">
        <v>1386</v>
      </c>
      <c r="C941" s="6">
        <v>167</v>
      </c>
    </row>
    <row r="942" customHeight="1" spans="1:3">
      <c r="A942" s="63">
        <v>2130704</v>
      </c>
      <c r="B942" s="63" t="s">
        <v>1387</v>
      </c>
      <c r="C942" s="6">
        <v>0</v>
      </c>
    </row>
    <row r="943" customHeight="1" spans="1:3">
      <c r="A943" s="63">
        <v>2130705</v>
      </c>
      <c r="B943" s="63" t="s">
        <v>1388</v>
      </c>
      <c r="C943" s="6">
        <v>1255</v>
      </c>
    </row>
    <row r="944" customHeight="1" spans="1:3">
      <c r="A944" s="63">
        <v>2130706</v>
      </c>
      <c r="B944" s="63" t="s">
        <v>1389</v>
      </c>
      <c r="C944" s="6">
        <v>140</v>
      </c>
    </row>
    <row r="945" customHeight="1" spans="1:3">
      <c r="A945" s="63">
        <v>2130707</v>
      </c>
      <c r="B945" s="63" t="s">
        <v>1390</v>
      </c>
      <c r="C945" s="6">
        <v>0</v>
      </c>
    </row>
    <row r="946" customHeight="1" spans="1:3">
      <c r="A946" s="63">
        <v>2130799</v>
      </c>
      <c r="B946" s="63" t="s">
        <v>1391</v>
      </c>
      <c r="C946" s="6">
        <v>0</v>
      </c>
    </row>
    <row r="947" customHeight="1" spans="1:3">
      <c r="A947" s="63">
        <v>21308</v>
      </c>
      <c r="B947" s="65" t="s">
        <v>1392</v>
      </c>
      <c r="C947" s="6">
        <f>SUM(C948:C953)</f>
        <v>66</v>
      </c>
    </row>
    <row r="948" customHeight="1" spans="1:3">
      <c r="A948" s="63">
        <v>2130801</v>
      </c>
      <c r="B948" s="63" t="s">
        <v>1393</v>
      </c>
      <c r="C948" s="6">
        <v>0</v>
      </c>
    </row>
    <row r="949" customHeight="1" spans="1:3">
      <c r="A949" s="63">
        <v>2130802</v>
      </c>
      <c r="B949" s="63" t="s">
        <v>1394</v>
      </c>
      <c r="C949" s="6">
        <v>0</v>
      </c>
    </row>
    <row r="950" customHeight="1" spans="1:3">
      <c r="A950" s="63">
        <v>2130803</v>
      </c>
      <c r="B950" s="63" t="s">
        <v>1395</v>
      </c>
      <c r="C950" s="6">
        <v>63</v>
      </c>
    </row>
    <row r="951" customHeight="1" spans="1:3">
      <c r="A951" s="63">
        <v>2130804</v>
      </c>
      <c r="B951" s="63" t="s">
        <v>1396</v>
      </c>
      <c r="C951" s="6">
        <v>1</v>
      </c>
    </row>
    <row r="952" customHeight="1" spans="1:3">
      <c r="A952" s="63">
        <v>2130805</v>
      </c>
      <c r="B952" s="63" t="s">
        <v>1397</v>
      </c>
      <c r="C952" s="6">
        <v>0</v>
      </c>
    </row>
    <row r="953" customHeight="1" spans="1:3">
      <c r="A953" s="63">
        <v>2130899</v>
      </c>
      <c r="B953" s="63" t="s">
        <v>1398</v>
      </c>
      <c r="C953" s="6">
        <v>2</v>
      </c>
    </row>
    <row r="954" customHeight="1" spans="1:3">
      <c r="A954" s="63">
        <v>21309</v>
      </c>
      <c r="B954" s="65" t="s">
        <v>1399</v>
      </c>
      <c r="C954" s="6">
        <f>SUM(C955:C956)</f>
        <v>90</v>
      </c>
    </row>
    <row r="955" customHeight="1" spans="1:3">
      <c r="A955" s="63">
        <v>2130901</v>
      </c>
      <c r="B955" s="63" t="s">
        <v>1400</v>
      </c>
      <c r="C955" s="6">
        <v>0</v>
      </c>
    </row>
    <row r="956" customHeight="1" spans="1:3">
      <c r="A956" s="63">
        <v>2130999</v>
      </c>
      <c r="B956" s="63" t="s">
        <v>1401</v>
      </c>
      <c r="C956" s="6">
        <v>90</v>
      </c>
    </row>
    <row r="957" customHeight="1" spans="1:3">
      <c r="A957" s="63">
        <v>21399</v>
      </c>
      <c r="B957" s="65" t="s">
        <v>1402</v>
      </c>
      <c r="C957" s="6">
        <f>C958+C959</f>
        <v>31</v>
      </c>
    </row>
    <row r="958" customHeight="1" spans="1:3">
      <c r="A958" s="63">
        <v>2139901</v>
      </c>
      <c r="B958" s="63" t="s">
        <v>1403</v>
      </c>
      <c r="C958" s="6">
        <v>0</v>
      </c>
    </row>
    <row r="959" customHeight="1" spans="1:3">
      <c r="A959" s="63">
        <v>2139999</v>
      </c>
      <c r="B959" s="63" t="s">
        <v>1404</v>
      </c>
      <c r="C959" s="6">
        <v>31</v>
      </c>
    </row>
    <row r="960" customHeight="1" spans="1:3">
      <c r="A960" s="63">
        <v>214</v>
      </c>
      <c r="B960" s="65" t="s">
        <v>1405</v>
      </c>
      <c r="C960" s="6">
        <f>SUM(C961,C984,C994,C1004,C1009,C1016,C1021)</f>
        <v>1090</v>
      </c>
    </row>
    <row r="961" customHeight="1" spans="1:3">
      <c r="A961" s="63">
        <v>21401</v>
      </c>
      <c r="B961" s="65" t="s">
        <v>1406</v>
      </c>
      <c r="C961" s="6">
        <f>SUM(C962:C983)</f>
        <v>1010</v>
      </c>
    </row>
    <row r="962" customHeight="1" spans="1:3">
      <c r="A962" s="63">
        <v>2140101</v>
      </c>
      <c r="B962" s="63" t="s">
        <v>678</v>
      </c>
      <c r="C962" s="6">
        <v>67</v>
      </c>
    </row>
    <row r="963" customHeight="1" spans="1:3">
      <c r="A963" s="63">
        <v>2140102</v>
      </c>
      <c r="B963" s="63" t="s">
        <v>679</v>
      </c>
      <c r="C963" s="6">
        <v>0</v>
      </c>
    </row>
    <row r="964" customHeight="1" spans="1:3">
      <c r="A964" s="63">
        <v>2140103</v>
      </c>
      <c r="B964" s="63" t="s">
        <v>680</v>
      </c>
      <c r="C964" s="6">
        <v>0</v>
      </c>
    </row>
    <row r="965" customHeight="1" spans="1:3">
      <c r="A965" s="63">
        <v>2140104</v>
      </c>
      <c r="B965" s="63" t="s">
        <v>1407</v>
      </c>
      <c r="C965" s="6">
        <v>808</v>
      </c>
    </row>
    <row r="966" customHeight="1" spans="1:3">
      <c r="A966" s="63">
        <v>2140106</v>
      </c>
      <c r="B966" s="63" t="s">
        <v>1408</v>
      </c>
      <c r="C966" s="6">
        <v>65</v>
      </c>
    </row>
    <row r="967" customHeight="1" spans="1:3">
      <c r="A967" s="63">
        <v>2140109</v>
      </c>
      <c r="B967" s="63" t="s">
        <v>1409</v>
      </c>
      <c r="C967" s="6">
        <v>0</v>
      </c>
    </row>
    <row r="968" customHeight="1" spans="1:3">
      <c r="A968" s="63">
        <v>2140110</v>
      </c>
      <c r="B968" s="63" t="s">
        <v>1410</v>
      </c>
      <c r="C968" s="6">
        <v>2</v>
      </c>
    </row>
    <row r="969" customHeight="1" spans="1:3">
      <c r="A969" s="63">
        <v>2140111</v>
      </c>
      <c r="B969" s="63" t="s">
        <v>1411</v>
      </c>
      <c r="C969" s="6">
        <v>0</v>
      </c>
    </row>
    <row r="970" customHeight="1" spans="1:3">
      <c r="A970" s="63">
        <v>2140112</v>
      </c>
      <c r="B970" s="63" t="s">
        <v>1412</v>
      </c>
      <c r="C970" s="6">
        <v>12</v>
      </c>
    </row>
    <row r="971" customHeight="1" spans="1:3">
      <c r="A971" s="63">
        <v>2140114</v>
      </c>
      <c r="B971" s="63" t="s">
        <v>1413</v>
      </c>
      <c r="C971" s="6">
        <v>0</v>
      </c>
    </row>
    <row r="972" customHeight="1" spans="1:3">
      <c r="A972" s="63">
        <v>2140122</v>
      </c>
      <c r="B972" s="63" t="s">
        <v>1414</v>
      </c>
      <c r="C972" s="6">
        <v>0</v>
      </c>
    </row>
    <row r="973" customHeight="1" spans="1:3">
      <c r="A973" s="63">
        <v>2140123</v>
      </c>
      <c r="B973" s="63" t="s">
        <v>1415</v>
      </c>
      <c r="C973" s="6">
        <v>0</v>
      </c>
    </row>
    <row r="974" customHeight="1" spans="1:3">
      <c r="A974" s="63">
        <v>2140127</v>
      </c>
      <c r="B974" s="63" t="s">
        <v>1416</v>
      </c>
      <c r="C974" s="6">
        <v>0</v>
      </c>
    </row>
    <row r="975" customHeight="1" spans="1:3">
      <c r="A975" s="63">
        <v>2140128</v>
      </c>
      <c r="B975" s="63" t="s">
        <v>1417</v>
      </c>
      <c r="C975" s="6">
        <v>0</v>
      </c>
    </row>
    <row r="976" customHeight="1" spans="1:3">
      <c r="A976" s="63">
        <v>2140129</v>
      </c>
      <c r="B976" s="63" t="s">
        <v>1418</v>
      </c>
      <c r="C976" s="6">
        <v>0</v>
      </c>
    </row>
    <row r="977" customHeight="1" spans="1:3">
      <c r="A977" s="63">
        <v>2140130</v>
      </c>
      <c r="B977" s="63" t="s">
        <v>1419</v>
      </c>
      <c r="C977" s="6">
        <v>0</v>
      </c>
    </row>
    <row r="978" customHeight="1" spans="1:3">
      <c r="A978" s="63">
        <v>2140131</v>
      </c>
      <c r="B978" s="63" t="s">
        <v>1420</v>
      </c>
      <c r="C978" s="6">
        <v>0</v>
      </c>
    </row>
    <row r="979" customHeight="1" spans="1:3">
      <c r="A979" s="63">
        <v>2140133</v>
      </c>
      <c r="B979" s="63" t="s">
        <v>1421</v>
      </c>
      <c r="C979" s="6">
        <v>0</v>
      </c>
    </row>
    <row r="980" customHeight="1" spans="1:3">
      <c r="A980" s="63">
        <v>2140136</v>
      </c>
      <c r="B980" s="63" t="s">
        <v>1422</v>
      </c>
      <c r="C980" s="6">
        <v>0</v>
      </c>
    </row>
    <row r="981" customHeight="1" spans="1:3">
      <c r="A981" s="63">
        <v>2140138</v>
      </c>
      <c r="B981" s="63" t="s">
        <v>1423</v>
      </c>
      <c r="C981" s="6">
        <v>0</v>
      </c>
    </row>
    <row r="982" customHeight="1" spans="1:3">
      <c r="A982" s="63">
        <v>2140139</v>
      </c>
      <c r="B982" s="63" t="s">
        <v>1424</v>
      </c>
      <c r="C982" s="6">
        <v>0</v>
      </c>
    </row>
    <row r="983" customHeight="1" spans="1:3">
      <c r="A983" s="63">
        <v>2140199</v>
      </c>
      <c r="B983" s="63" t="s">
        <v>1425</v>
      </c>
      <c r="C983" s="6">
        <v>56</v>
      </c>
    </row>
    <row r="984" customHeight="1" spans="1:3">
      <c r="A984" s="63">
        <v>21402</v>
      </c>
      <c r="B984" s="65" t="s">
        <v>1426</v>
      </c>
      <c r="C984" s="6">
        <f>SUM(C985:C993)</f>
        <v>0</v>
      </c>
    </row>
    <row r="985" customHeight="1" spans="1:3">
      <c r="A985" s="63">
        <v>2140201</v>
      </c>
      <c r="B985" s="63" t="s">
        <v>678</v>
      </c>
      <c r="C985" s="6">
        <v>0</v>
      </c>
    </row>
    <row r="986" customHeight="1" spans="1:3">
      <c r="A986" s="63">
        <v>2140202</v>
      </c>
      <c r="B986" s="63" t="s">
        <v>679</v>
      </c>
      <c r="C986" s="6">
        <v>0</v>
      </c>
    </row>
    <row r="987" customHeight="1" spans="1:3">
      <c r="A987" s="63">
        <v>2140203</v>
      </c>
      <c r="B987" s="63" t="s">
        <v>680</v>
      </c>
      <c r="C987" s="6">
        <v>0</v>
      </c>
    </row>
    <row r="988" customHeight="1" spans="1:3">
      <c r="A988" s="63">
        <v>2140204</v>
      </c>
      <c r="B988" s="63" t="s">
        <v>1427</v>
      </c>
      <c r="C988" s="6">
        <v>0</v>
      </c>
    </row>
    <row r="989" customHeight="1" spans="1:3">
      <c r="A989" s="63">
        <v>2140205</v>
      </c>
      <c r="B989" s="63" t="s">
        <v>1428</v>
      </c>
      <c r="C989" s="6">
        <v>0</v>
      </c>
    </row>
    <row r="990" customHeight="1" spans="1:3">
      <c r="A990" s="63">
        <v>2140206</v>
      </c>
      <c r="B990" s="63" t="s">
        <v>1429</v>
      </c>
      <c r="C990" s="6">
        <v>0</v>
      </c>
    </row>
    <row r="991" customHeight="1" spans="1:3">
      <c r="A991" s="63">
        <v>2140207</v>
      </c>
      <c r="B991" s="63" t="s">
        <v>1430</v>
      </c>
      <c r="C991" s="6">
        <v>0</v>
      </c>
    </row>
    <row r="992" customHeight="1" spans="1:3">
      <c r="A992" s="63">
        <v>2140208</v>
      </c>
      <c r="B992" s="63" t="s">
        <v>1431</v>
      </c>
      <c r="C992" s="6">
        <v>0</v>
      </c>
    </row>
    <row r="993" customHeight="1" spans="1:3">
      <c r="A993" s="63">
        <v>2140299</v>
      </c>
      <c r="B993" s="63" t="s">
        <v>1432</v>
      </c>
      <c r="C993" s="6">
        <v>0</v>
      </c>
    </row>
    <row r="994" customHeight="1" spans="1:3">
      <c r="A994" s="63">
        <v>21403</v>
      </c>
      <c r="B994" s="65" t="s">
        <v>1433</v>
      </c>
      <c r="C994" s="6">
        <f>SUM(C995:C1003)</f>
        <v>0</v>
      </c>
    </row>
    <row r="995" customHeight="1" spans="1:3">
      <c r="A995" s="63">
        <v>2140301</v>
      </c>
      <c r="B995" s="63" t="s">
        <v>678</v>
      </c>
      <c r="C995" s="6">
        <v>0</v>
      </c>
    </row>
    <row r="996" customHeight="1" spans="1:3">
      <c r="A996" s="63">
        <v>2140302</v>
      </c>
      <c r="B996" s="63" t="s">
        <v>679</v>
      </c>
      <c r="C996" s="6">
        <v>0</v>
      </c>
    </row>
    <row r="997" customHeight="1" spans="1:3">
      <c r="A997" s="63">
        <v>2140303</v>
      </c>
      <c r="B997" s="63" t="s">
        <v>680</v>
      </c>
      <c r="C997" s="6">
        <v>0</v>
      </c>
    </row>
    <row r="998" customHeight="1" spans="1:3">
      <c r="A998" s="63">
        <v>2140304</v>
      </c>
      <c r="B998" s="63" t="s">
        <v>1434</v>
      </c>
      <c r="C998" s="6">
        <v>0</v>
      </c>
    </row>
    <row r="999" customHeight="1" spans="1:3">
      <c r="A999" s="63">
        <v>2140305</v>
      </c>
      <c r="B999" s="63" t="s">
        <v>1435</v>
      </c>
      <c r="C999" s="6">
        <v>0</v>
      </c>
    </row>
    <row r="1000" customHeight="1" spans="1:3">
      <c r="A1000" s="63">
        <v>2140306</v>
      </c>
      <c r="B1000" s="63" t="s">
        <v>1436</v>
      </c>
      <c r="C1000" s="6">
        <v>0</v>
      </c>
    </row>
    <row r="1001" customHeight="1" spans="1:3">
      <c r="A1001" s="63">
        <v>2140307</v>
      </c>
      <c r="B1001" s="63" t="s">
        <v>1437</v>
      </c>
      <c r="C1001" s="6">
        <v>0</v>
      </c>
    </row>
    <row r="1002" customHeight="1" spans="1:3">
      <c r="A1002" s="63">
        <v>2140308</v>
      </c>
      <c r="B1002" s="63" t="s">
        <v>1438</v>
      </c>
      <c r="C1002" s="6">
        <v>0</v>
      </c>
    </row>
    <row r="1003" customHeight="1" spans="1:3">
      <c r="A1003" s="63">
        <v>2140399</v>
      </c>
      <c r="B1003" s="63" t="s">
        <v>1439</v>
      </c>
      <c r="C1003" s="6">
        <v>0</v>
      </c>
    </row>
    <row r="1004" customHeight="1" spans="1:3">
      <c r="A1004" s="63">
        <v>21404</v>
      </c>
      <c r="B1004" s="65" t="s">
        <v>1440</v>
      </c>
      <c r="C1004" s="6">
        <f>SUM(C1005:C1008)</f>
        <v>19</v>
      </c>
    </row>
    <row r="1005" customHeight="1" spans="1:3">
      <c r="A1005" s="63">
        <v>2140401</v>
      </c>
      <c r="B1005" s="63" t="s">
        <v>1441</v>
      </c>
      <c r="C1005" s="6">
        <v>0</v>
      </c>
    </row>
    <row r="1006" customHeight="1" spans="1:3">
      <c r="A1006" s="63">
        <v>2140402</v>
      </c>
      <c r="B1006" s="63" t="s">
        <v>1442</v>
      </c>
      <c r="C1006" s="6">
        <v>0</v>
      </c>
    </row>
    <row r="1007" customHeight="1" spans="1:3">
      <c r="A1007" s="63">
        <v>2140403</v>
      </c>
      <c r="B1007" s="63" t="s">
        <v>1443</v>
      </c>
      <c r="C1007" s="6">
        <v>0</v>
      </c>
    </row>
    <row r="1008" customHeight="1" spans="1:3">
      <c r="A1008" s="63">
        <v>2140499</v>
      </c>
      <c r="B1008" s="63" t="s">
        <v>1444</v>
      </c>
      <c r="C1008" s="6">
        <v>19</v>
      </c>
    </row>
    <row r="1009" customHeight="1" spans="1:3">
      <c r="A1009" s="63">
        <v>21405</v>
      </c>
      <c r="B1009" s="65" t="s">
        <v>1445</v>
      </c>
      <c r="C1009" s="6">
        <f>SUM(C1010:C1015)</f>
        <v>0</v>
      </c>
    </row>
    <row r="1010" customHeight="1" spans="1:3">
      <c r="A1010" s="63">
        <v>2140501</v>
      </c>
      <c r="B1010" s="63" t="s">
        <v>678</v>
      </c>
      <c r="C1010" s="6">
        <v>0</v>
      </c>
    </row>
    <row r="1011" customHeight="1" spans="1:3">
      <c r="A1011" s="63">
        <v>2140502</v>
      </c>
      <c r="B1011" s="63" t="s">
        <v>679</v>
      </c>
      <c r="C1011" s="6">
        <v>0</v>
      </c>
    </row>
    <row r="1012" customHeight="1" spans="1:3">
      <c r="A1012" s="63">
        <v>2140503</v>
      </c>
      <c r="B1012" s="63" t="s">
        <v>680</v>
      </c>
      <c r="C1012" s="6">
        <v>0</v>
      </c>
    </row>
    <row r="1013" customHeight="1" spans="1:3">
      <c r="A1013" s="63">
        <v>2140504</v>
      </c>
      <c r="B1013" s="63" t="s">
        <v>1431</v>
      </c>
      <c r="C1013" s="6">
        <v>0</v>
      </c>
    </row>
    <row r="1014" customHeight="1" spans="1:3">
      <c r="A1014" s="63">
        <v>2140505</v>
      </c>
      <c r="B1014" s="63" t="s">
        <v>1446</v>
      </c>
      <c r="C1014" s="6">
        <v>0</v>
      </c>
    </row>
    <row r="1015" customHeight="1" spans="1:3">
      <c r="A1015" s="63">
        <v>2140599</v>
      </c>
      <c r="B1015" s="63" t="s">
        <v>1447</v>
      </c>
      <c r="C1015" s="6">
        <v>0</v>
      </c>
    </row>
    <row r="1016" customHeight="1" spans="1:3">
      <c r="A1016" s="63">
        <v>21406</v>
      </c>
      <c r="B1016" s="65" t="s">
        <v>1448</v>
      </c>
      <c r="C1016" s="6">
        <f>SUM(C1017:C1020)</f>
        <v>0</v>
      </c>
    </row>
    <row r="1017" customHeight="1" spans="1:3">
      <c r="A1017" s="63">
        <v>2140601</v>
      </c>
      <c r="B1017" s="63" t="s">
        <v>1449</v>
      </c>
      <c r="C1017" s="6">
        <v>0</v>
      </c>
    </row>
    <row r="1018" customHeight="1" spans="1:3">
      <c r="A1018" s="63">
        <v>2140602</v>
      </c>
      <c r="B1018" s="63" t="s">
        <v>1450</v>
      </c>
      <c r="C1018" s="6">
        <v>0</v>
      </c>
    </row>
    <row r="1019" customHeight="1" spans="1:3">
      <c r="A1019" s="63">
        <v>2140603</v>
      </c>
      <c r="B1019" s="63" t="s">
        <v>1451</v>
      </c>
      <c r="C1019" s="6">
        <v>0</v>
      </c>
    </row>
    <row r="1020" customHeight="1" spans="1:3">
      <c r="A1020" s="63">
        <v>2140699</v>
      </c>
      <c r="B1020" s="63" t="s">
        <v>1452</v>
      </c>
      <c r="C1020" s="6">
        <v>0</v>
      </c>
    </row>
    <row r="1021" customHeight="1" spans="1:3">
      <c r="A1021" s="63">
        <v>21499</v>
      </c>
      <c r="B1021" s="65" t="s">
        <v>1453</v>
      </c>
      <c r="C1021" s="6">
        <f>SUM(C1022:C1023)</f>
        <v>61</v>
      </c>
    </row>
    <row r="1022" customHeight="1" spans="1:3">
      <c r="A1022" s="63">
        <v>2149901</v>
      </c>
      <c r="B1022" s="63" t="s">
        <v>1454</v>
      </c>
      <c r="C1022" s="6">
        <v>0</v>
      </c>
    </row>
    <row r="1023" customHeight="1" spans="1:3">
      <c r="A1023" s="63">
        <v>2149999</v>
      </c>
      <c r="B1023" s="63" t="s">
        <v>1455</v>
      </c>
      <c r="C1023" s="6">
        <v>61</v>
      </c>
    </row>
    <row r="1024" customHeight="1" spans="1:3">
      <c r="A1024" s="63">
        <v>215</v>
      </c>
      <c r="B1024" s="65" t="s">
        <v>1456</v>
      </c>
      <c r="C1024" s="6">
        <f>SUM(C1025,C1035,C1051,C1056,C1067,C1074,C1082)</f>
        <v>833</v>
      </c>
    </row>
    <row r="1025" customHeight="1" spans="1:3">
      <c r="A1025" s="63">
        <v>21501</v>
      </c>
      <c r="B1025" s="65" t="s">
        <v>1457</v>
      </c>
      <c r="C1025" s="6">
        <f>SUM(C1026:C1034)</f>
        <v>0</v>
      </c>
    </row>
    <row r="1026" customHeight="1" spans="1:3">
      <c r="A1026" s="63">
        <v>2150101</v>
      </c>
      <c r="B1026" s="63" t="s">
        <v>678</v>
      </c>
      <c r="C1026" s="6">
        <v>0</v>
      </c>
    </row>
    <row r="1027" customHeight="1" spans="1:3">
      <c r="A1027" s="63">
        <v>2150102</v>
      </c>
      <c r="B1027" s="63" t="s">
        <v>679</v>
      </c>
      <c r="C1027" s="6">
        <v>0</v>
      </c>
    </row>
    <row r="1028" customHeight="1" spans="1:3">
      <c r="A1028" s="63">
        <v>2150103</v>
      </c>
      <c r="B1028" s="63" t="s">
        <v>680</v>
      </c>
      <c r="C1028" s="6">
        <v>0</v>
      </c>
    </row>
    <row r="1029" customHeight="1" spans="1:3">
      <c r="A1029" s="63">
        <v>2150104</v>
      </c>
      <c r="B1029" s="63" t="s">
        <v>1458</v>
      </c>
      <c r="C1029" s="6">
        <v>0</v>
      </c>
    </row>
    <row r="1030" customHeight="1" spans="1:3">
      <c r="A1030" s="63">
        <v>2150105</v>
      </c>
      <c r="B1030" s="63" t="s">
        <v>1459</v>
      </c>
      <c r="C1030" s="6">
        <v>0</v>
      </c>
    </row>
    <row r="1031" customHeight="1" spans="1:3">
      <c r="A1031" s="63">
        <v>2150106</v>
      </c>
      <c r="B1031" s="63" t="s">
        <v>1460</v>
      </c>
      <c r="C1031" s="6">
        <v>0</v>
      </c>
    </row>
    <row r="1032" customHeight="1" spans="1:3">
      <c r="A1032" s="63">
        <v>2150107</v>
      </c>
      <c r="B1032" s="63" t="s">
        <v>1461</v>
      </c>
      <c r="C1032" s="6">
        <v>0</v>
      </c>
    </row>
    <row r="1033" customHeight="1" spans="1:3">
      <c r="A1033" s="63">
        <v>2150108</v>
      </c>
      <c r="B1033" s="63" t="s">
        <v>1462</v>
      </c>
      <c r="C1033" s="6">
        <v>0</v>
      </c>
    </row>
    <row r="1034" customHeight="1" spans="1:3">
      <c r="A1034" s="63">
        <v>2150199</v>
      </c>
      <c r="B1034" s="63" t="s">
        <v>1463</v>
      </c>
      <c r="C1034" s="6">
        <v>0</v>
      </c>
    </row>
    <row r="1035" customHeight="1" spans="1:3">
      <c r="A1035" s="63">
        <v>21502</v>
      </c>
      <c r="B1035" s="65" t="s">
        <v>1464</v>
      </c>
      <c r="C1035" s="6">
        <f>SUM(C1036:C1050)</f>
        <v>23</v>
      </c>
    </row>
    <row r="1036" customHeight="1" spans="1:3">
      <c r="A1036" s="63">
        <v>2150201</v>
      </c>
      <c r="B1036" s="63" t="s">
        <v>678</v>
      </c>
      <c r="C1036" s="6">
        <v>0</v>
      </c>
    </row>
    <row r="1037" customHeight="1" spans="1:3">
      <c r="A1037" s="63">
        <v>2150202</v>
      </c>
      <c r="B1037" s="63" t="s">
        <v>679</v>
      </c>
      <c r="C1037" s="6">
        <v>0</v>
      </c>
    </row>
    <row r="1038" customHeight="1" spans="1:3">
      <c r="A1038" s="63">
        <v>2150203</v>
      </c>
      <c r="B1038" s="63" t="s">
        <v>680</v>
      </c>
      <c r="C1038" s="6">
        <v>0</v>
      </c>
    </row>
    <row r="1039" customHeight="1" spans="1:3">
      <c r="A1039" s="63">
        <v>2150204</v>
      </c>
      <c r="B1039" s="63" t="s">
        <v>1465</v>
      </c>
      <c r="C1039" s="6">
        <v>0</v>
      </c>
    </row>
    <row r="1040" customHeight="1" spans="1:3">
      <c r="A1040" s="63">
        <v>2150205</v>
      </c>
      <c r="B1040" s="63" t="s">
        <v>1466</v>
      </c>
      <c r="C1040" s="6">
        <v>0</v>
      </c>
    </row>
    <row r="1041" customHeight="1" spans="1:3">
      <c r="A1041" s="63">
        <v>2150206</v>
      </c>
      <c r="B1041" s="63" t="s">
        <v>1467</v>
      </c>
      <c r="C1041" s="6">
        <v>0</v>
      </c>
    </row>
    <row r="1042" customHeight="1" spans="1:3">
      <c r="A1042" s="63">
        <v>2150207</v>
      </c>
      <c r="B1042" s="63" t="s">
        <v>1468</v>
      </c>
      <c r="C1042" s="6">
        <v>0</v>
      </c>
    </row>
    <row r="1043" customHeight="1" spans="1:3">
      <c r="A1043" s="63">
        <v>2150208</v>
      </c>
      <c r="B1043" s="63" t="s">
        <v>1469</v>
      </c>
      <c r="C1043" s="6">
        <v>0</v>
      </c>
    </row>
    <row r="1044" customHeight="1" spans="1:3">
      <c r="A1044" s="63">
        <v>2150209</v>
      </c>
      <c r="B1044" s="63" t="s">
        <v>1470</v>
      </c>
      <c r="C1044" s="6">
        <v>0</v>
      </c>
    </row>
    <row r="1045" customHeight="1" spans="1:3">
      <c r="A1045" s="63">
        <v>2150210</v>
      </c>
      <c r="B1045" s="63" t="s">
        <v>1471</v>
      </c>
      <c r="C1045" s="6">
        <v>0</v>
      </c>
    </row>
    <row r="1046" customHeight="1" spans="1:3">
      <c r="A1046" s="63">
        <v>2150212</v>
      </c>
      <c r="B1046" s="63" t="s">
        <v>1472</v>
      </c>
      <c r="C1046" s="6">
        <v>0</v>
      </c>
    </row>
    <row r="1047" customHeight="1" spans="1:3">
      <c r="A1047" s="63">
        <v>2150213</v>
      </c>
      <c r="B1047" s="63" t="s">
        <v>1473</v>
      </c>
      <c r="C1047" s="6">
        <v>0</v>
      </c>
    </row>
    <row r="1048" customHeight="1" spans="1:3">
      <c r="A1048" s="63">
        <v>2150214</v>
      </c>
      <c r="B1048" s="63" t="s">
        <v>1474</v>
      </c>
      <c r="C1048" s="6">
        <v>0</v>
      </c>
    </row>
    <row r="1049" customHeight="1" spans="1:3">
      <c r="A1049" s="63">
        <v>2150215</v>
      </c>
      <c r="B1049" s="63" t="s">
        <v>1475</v>
      </c>
      <c r="C1049" s="6">
        <v>0</v>
      </c>
    </row>
    <row r="1050" customHeight="1" spans="1:3">
      <c r="A1050" s="63">
        <v>2150299</v>
      </c>
      <c r="B1050" s="63" t="s">
        <v>1476</v>
      </c>
      <c r="C1050" s="6">
        <v>23</v>
      </c>
    </row>
    <row r="1051" customHeight="1" spans="1:3">
      <c r="A1051" s="63">
        <v>21503</v>
      </c>
      <c r="B1051" s="65" t="s">
        <v>1477</v>
      </c>
      <c r="C1051" s="6">
        <f>SUM(C1052:C1055)</f>
        <v>0</v>
      </c>
    </row>
    <row r="1052" customHeight="1" spans="1:3">
      <c r="A1052" s="63">
        <v>2150301</v>
      </c>
      <c r="B1052" s="63" t="s">
        <v>678</v>
      </c>
      <c r="C1052" s="6">
        <v>0</v>
      </c>
    </row>
    <row r="1053" customHeight="1" spans="1:3">
      <c r="A1053" s="63">
        <v>2150302</v>
      </c>
      <c r="B1053" s="63" t="s">
        <v>679</v>
      </c>
      <c r="C1053" s="6">
        <v>0</v>
      </c>
    </row>
    <row r="1054" customHeight="1" spans="1:3">
      <c r="A1054" s="63">
        <v>2150303</v>
      </c>
      <c r="B1054" s="63" t="s">
        <v>680</v>
      </c>
      <c r="C1054" s="6">
        <v>0</v>
      </c>
    </row>
    <row r="1055" customHeight="1" spans="1:3">
      <c r="A1055" s="63">
        <v>2150399</v>
      </c>
      <c r="B1055" s="63" t="s">
        <v>1478</v>
      </c>
      <c r="C1055" s="6">
        <v>0</v>
      </c>
    </row>
    <row r="1056" customHeight="1" spans="1:3">
      <c r="A1056" s="63">
        <v>21505</v>
      </c>
      <c r="B1056" s="65" t="s">
        <v>1479</v>
      </c>
      <c r="C1056" s="6">
        <f>SUM(C1057:C1066)</f>
        <v>428</v>
      </c>
    </row>
    <row r="1057" customHeight="1" spans="1:3">
      <c r="A1057" s="63">
        <v>2150501</v>
      </c>
      <c r="B1057" s="63" t="s">
        <v>678</v>
      </c>
      <c r="C1057" s="6">
        <v>0</v>
      </c>
    </row>
    <row r="1058" customHeight="1" spans="1:3">
      <c r="A1058" s="63">
        <v>2150502</v>
      </c>
      <c r="B1058" s="63" t="s">
        <v>679</v>
      </c>
      <c r="C1058" s="6">
        <v>0</v>
      </c>
    </row>
    <row r="1059" customHeight="1" spans="1:3">
      <c r="A1059" s="63">
        <v>2150503</v>
      </c>
      <c r="B1059" s="63" t="s">
        <v>680</v>
      </c>
      <c r="C1059" s="6">
        <v>0</v>
      </c>
    </row>
    <row r="1060" customHeight="1" spans="1:3">
      <c r="A1060" s="63">
        <v>2150505</v>
      </c>
      <c r="B1060" s="63" t="s">
        <v>1480</v>
      </c>
      <c r="C1060" s="6">
        <v>0</v>
      </c>
    </row>
    <row r="1061" customHeight="1" spans="1:3">
      <c r="A1061" s="63">
        <v>2150507</v>
      </c>
      <c r="B1061" s="63" t="s">
        <v>1481</v>
      </c>
      <c r="C1061" s="6">
        <v>0</v>
      </c>
    </row>
    <row r="1062" customHeight="1" spans="1:3">
      <c r="A1062" s="63">
        <v>2150508</v>
      </c>
      <c r="B1062" s="63" t="s">
        <v>1482</v>
      </c>
      <c r="C1062" s="6">
        <v>0</v>
      </c>
    </row>
    <row r="1063" customHeight="1" spans="1:3">
      <c r="A1063" s="63">
        <v>2150516</v>
      </c>
      <c r="B1063" s="63" t="s">
        <v>1483</v>
      </c>
      <c r="C1063" s="6">
        <v>0</v>
      </c>
    </row>
    <row r="1064" customHeight="1" spans="1:3">
      <c r="A1064" s="63">
        <v>2150517</v>
      </c>
      <c r="B1064" s="63" t="s">
        <v>1484</v>
      </c>
      <c r="C1064" s="6">
        <v>248</v>
      </c>
    </row>
    <row r="1065" customHeight="1" spans="1:3">
      <c r="A1065" s="63">
        <v>2150550</v>
      </c>
      <c r="B1065" s="63" t="s">
        <v>687</v>
      </c>
      <c r="C1065" s="6">
        <v>0</v>
      </c>
    </row>
    <row r="1066" customHeight="1" spans="1:3">
      <c r="A1066" s="63">
        <v>2150599</v>
      </c>
      <c r="B1066" s="63" t="s">
        <v>1485</v>
      </c>
      <c r="C1066" s="6">
        <v>180</v>
      </c>
    </row>
    <row r="1067" customHeight="1" spans="1:3">
      <c r="A1067" s="63">
        <v>21507</v>
      </c>
      <c r="B1067" s="65" t="s">
        <v>1486</v>
      </c>
      <c r="C1067" s="6">
        <f>SUM(C1068:C1073)</f>
        <v>0</v>
      </c>
    </row>
    <row r="1068" customHeight="1" spans="1:3">
      <c r="A1068" s="63">
        <v>2150701</v>
      </c>
      <c r="B1068" s="63" t="s">
        <v>678</v>
      </c>
      <c r="C1068" s="6">
        <v>0</v>
      </c>
    </row>
    <row r="1069" customHeight="1" spans="1:3">
      <c r="A1069" s="63">
        <v>2150702</v>
      </c>
      <c r="B1069" s="63" t="s">
        <v>679</v>
      </c>
      <c r="C1069" s="6">
        <v>0</v>
      </c>
    </row>
    <row r="1070" customHeight="1" spans="1:3">
      <c r="A1070" s="63">
        <v>2150703</v>
      </c>
      <c r="B1070" s="63" t="s">
        <v>680</v>
      </c>
      <c r="C1070" s="6">
        <v>0</v>
      </c>
    </row>
    <row r="1071" customHeight="1" spans="1:3">
      <c r="A1071" s="63">
        <v>2150704</v>
      </c>
      <c r="B1071" s="63" t="s">
        <v>1487</v>
      </c>
      <c r="C1071" s="6">
        <v>0</v>
      </c>
    </row>
    <row r="1072" customHeight="1" spans="1:3">
      <c r="A1072" s="63">
        <v>2150705</v>
      </c>
      <c r="B1072" s="63" t="s">
        <v>1488</v>
      </c>
      <c r="C1072" s="6">
        <v>0</v>
      </c>
    </row>
    <row r="1073" customHeight="1" spans="1:3">
      <c r="A1073" s="63">
        <v>2150799</v>
      </c>
      <c r="B1073" s="63" t="s">
        <v>1489</v>
      </c>
      <c r="C1073" s="6">
        <v>0</v>
      </c>
    </row>
    <row r="1074" customHeight="1" spans="1:3">
      <c r="A1074" s="63">
        <v>21508</v>
      </c>
      <c r="B1074" s="65" t="s">
        <v>1490</v>
      </c>
      <c r="C1074" s="6">
        <f>SUM(C1075:C1081)</f>
        <v>66</v>
      </c>
    </row>
    <row r="1075" customHeight="1" spans="1:3">
      <c r="A1075" s="63">
        <v>2150801</v>
      </c>
      <c r="B1075" s="63" t="s">
        <v>678</v>
      </c>
      <c r="C1075" s="6">
        <v>0</v>
      </c>
    </row>
    <row r="1076" customHeight="1" spans="1:3">
      <c r="A1076" s="63">
        <v>2150802</v>
      </c>
      <c r="B1076" s="63" t="s">
        <v>679</v>
      </c>
      <c r="C1076" s="6">
        <v>0</v>
      </c>
    </row>
    <row r="1077" customHeight="1" spans="1:3">
      <c r="A1077" s="63">
        <v>2150803</v>
      </c>
      <c r="B1077" s="63" t="s">
        <v>680</v>
      </c>
      <c r="C1077" s="6">
        <v>0</v>
      </c>
    </row>
    <row r="1078" customHeight="1" spans="1:3">
      <c r="A1078" s="63">
        <v>2150804</v>
      </c>
      <c r="B1078" s="63" t="s">
        <v>1491</v>
      </c>
      <c r="C1078" s="6">
        <v>0</v>
      </c>
    </row>
    <row r="1079" customHeight="1" spans="1:3">
      <c r="A1079" s="63">
        <v>2150805</v>
      </c>
      <c r="B1079" s="63" t="s">
        <v>1492</v>
      </c>
      <c r="C1079" s="6">
        <v>66</v>
      </c>
    </row>
    <row r="1080" customHeight="1" spans="1:3">
      <c r="A1080" s="63">
        <v>2150806</v>
      </c>
      <c r="B1080" s="63" t="s">
        <v>1493</v>
      </c>
      <c r="C1080" s="6">
        <v>0</v>
      </c>
    </row>
    <row r="1081" customHeight="1" spans="1:3">
      <c r="A1081" s="63">
        <v>2150899</v>
      </c>
      <c r="B1081" s="63" t="s">
        <v>1494</v>
      </c>
      <c r="C1081" s="6">
        <v>0</v>
      </c>
    </row>
    <row r="1082" customHeight="1" spans="1:3">
      <c r="A1082" s="63">
        <v>21599</v>
      </c>
      <c r="B1082" s="65" t="s">
        <v>1495</v>
      </c>
      <c r="C1082" s="6">
        <f>SUM(C1083:C1087)</f>
        <v>316</v>
      </c>
    </row>
    <row r="1083" customHeight="1" spans="1:3">
      <c r="A1083" s="63">
        <v>2159901</v>
      </c>
      <c r="B1083" s="63" t="s">
        <v>1496</v>
      </c>
      <c r="C1083" s="6">
        <v>0</v>
      </c>
    </row>
    <row r="1084" customHeight="1" spans="1:3">
      <c r="A1084" s="63">
        <v>2159904</v>
      </c>
      <c r="B1084" s="63" t="s">
        <v>1497</v>
      </c>
      <c r="C1084" s="6">
        <v>0</v>
      </c>
    </row>
    <row r="1085" customHeight="1" spans="1:3">
      <c r="A1085" s="63">
        <v>2159905</v>
      </c>
      <c r="B1085" s="63" t="s">
        <v>1498</v>
      </c>
      <c r="C1085" s="6">
        <v>0</v>
      </c>
    </row>
    <row r="1086" customHeight="1" spans="1:3">
      <c r="A1086" s="63">
        <v>2159906</v>
      </c>
      <c r="B1086" s="63" t="s">
        <v>1499</v>
      </c>
      <c r="C1086" s="6">
        <v>0</v>
      </c>
    </row>
    <row r="1087" customHeight="1" spans="1:3">
      <c r="A1087" s="63">
        <v>2159999</v>
      </c>
      <c r="B1087" s="63" t="s">
        <v>1500</v>
      </c>
      <c r="C1087" s="6">
        <v>316</v>
      </c>
    </row>
    <row r="1088" customHeight="1" spans="1:3">
      <c r="A1088" s="63">
        <v>216</v>
      </c>
      <c r="B1088" s="65" t="s">
        <v>1501</v>
      </c>
      <c r="C1088" s="6">
        <f>SUM(C1089,C1099,C1105)</f>
        <v>107</v>
      </c>
    </row>
    <row r="1089" customHeight="1" spans="1:3">
      <c r="A1089" s="63">
        <v>21602</v>
      </c>
      <c r="B1089" s="65" t="s">
        <v>1502</v>
      </c>
      <c r="C1089" s="6">
        <f>SUM(C1090:C1098)</f>
        <v>95</v>
      </c>
    </row>
    <row r="1090" customHeight="1" spans="1:3">
      <c r="A1090" s="63">
        <v>2160201</v>
      </c>
      <c r="B1090" s="63" t="s">
        <v>678</v>
      </c>
      <c r="C1090" s="6">
        <v>0</v>
      </c>
    </row>
    <row r="1091" customHeight="1" spans="1:3">
      <c r="A1091" s="63">
        <v>2160202</v>
      </c>
      <c r="B1091" s="63" t="s">
        <v>679</v>
      </c>
      <c r="C1091" s="6">
        <v>0</v>
      </c>
    </row>
    <row r="1092" customHeight="1" spans="1:3">
      <c r="A1092" s="63">
        <v>2160203</v>
      </c>
      <c r="B1092" s="63" t="s">
        <v>680</v>
      </c>
      <c r="C1092" s="6">
        <v>0</v>
      </c>
    </row>
    <row r="1093" customHeight="1" spans="1:3">
      <c r="A1093" s="63">
        <v>2160216</v>
      </c>
      <c r="B1093" s="63" t="s">
        <v>1503</v>
      </c>
      <c r="C1093" s="6">
        <v>0</v>
      </c>
    </row>
    <row r="1094" customHeight="1" spans="1:3">
      <c r="A1094" s="63">
        <v>2160217</v>
      </c>
      <c r="B1094" s="63" t="s">
        <v>1504</v>
      </c>
      <c r="C1094" s="6">
        <v>0</v>
      </c>
    </row>
    <row r="1095" customHeight="1" spans="1:3">
      <c r="A1095" s="63">
        <v>2160218</v>
      </c>
      <c r="B1095" s="63" t="s">
        <v>1505</v>
      </c>
      <c r="C1095" s="6">
        <v>0</v>
      </c>
    </row>
    <row r="1096" customHeight="1" spans="1:3">
      <c r="A1096" s="63">
        <v>2160219</v>
      </c>
      <c r="B1096" s="63" t="s">
        <v>1506</v>
      </c>
      <c r="C1096" s="6">
        <v>0</v>
      </c>
    </row>
    <row r="1097" customHeight="1" spans="1:3">
      <c r="A1097" s="63">
        <v>2160250</v>
      </c>
      <c r="B1097" s="63" t="s">
        <v>687</v>
      </c>
      <c r="C1097" s="6">
        <v>0</v>
      </c>
    </row>
    <row r="1098" customHeight="1" spans="1:3">
      <c r="A1098" s="63">
        <v>2160299</v>
      </c>
      <c r="B1098" s="63" t="s">
        <v>1507</v>
      </c>
      <c r="C1098" s="6">
        <v>95</v>
      </c>
    </row>
    <row r="1099" customHeight="1" spans="1:3">
      <c r="A1099" s="63">
        <v>21606</v>
      </c>
      <c r="B1099" s="65" t="s">
        <v>1508</v>
      </c>
      <c r="C1099" s="6">
        <f>SUM(C1100:C1104)</f>
        <v>8</v>
      </c>
    </row>
    <row r="1100" customHeight="1" spans="1:3">
      <c r="A1100" s="63">
        <v>2160601</v>
      </c>
      <c r="B1100" s="63" t="s">
        <v>678</v>
      </c>
      <c r="C1100" s="6">
        <v>0</v>
      </c>
    </row>
    <row r="1101" customHeight="1" spans="1:3">
      <c r="A1101" s="63">
        <v>2160602</v>
      </c>
      <c r="B1101" s="63" t="s">
        <v>679</v>
      </c>
      <c r="C1101" s="6">
        <v>0</v>
      </c>
    </row>
    <row r="1102" customHeight="1" spans="1:3">
      <c r="A1102" s="63">
        <v>2160603</v>
      </c>
      <c r="B1102" s="63" t="s">
        <v>680</v>
      </c>
      <c r="C1102" s="6">
        <v>0</v>
      </c>
    </row>
    <row r="1103" customHeight="1" spans="1:3">
      <c r="A1103" s="63">
        <v>2160607</v>
      </c>
      <c r="B1103" s="63" t="s">
        <v>1509</v>
      </c>
      <c r="C1103" s="6">
        <v>0</v>
      </c>
    </row>
    <row r="1104" customHeight="1" spans="1:3">
      <c r="A1104" s="63">
        <v>2160699</v>
      </c>
      <c r="B1104" s="63" t="s">
        <v>1510</v>
      </c>
      <c r="C1104" s="6">
        <v>8</v>
      </c>
    </row>
    <row r="1105" customHeight="1" spans="1:3">
      <c r="A1105" s="63">
        <v>21699</v>
      </c>
      <c r="B1105" s="65" t="s">
        <v>1511</v>
      </c>
      <c r="C1105" s="6">
        <f>SUM(C1106:C1107)</f>
        <v>4</v>
      </c>
    </row>
    <row r="1106" customHeight="1" spans="1:3">
      <c r="A1106" s="63">
        <v>2169901</v>
      </c>
      <c r="B1106" s="63" t="s">
        <v>1512</v>
      </c>
      <c r="C1106" s="6">
        <v>0</v>
      </c>
    </row>
    <row r="1107" customHeight="1" spans="1:3">
      <c r="A1107" s="63">
        <v>2169999</v>
      </c>
      <c r="B1107" s="63" t="s">
        <v>1513</v>
      </c>
      <c r="C1107" s="6">
        <v>4</v>
      </c>
    </row>
    <row r="1108" customHeight="1" spans="1:3">
      <c r="A1108" s="63">
        <v>217</v>
      </c>
      <c r="B1108" s="65" t="s">
        <v>1514</v>
      </c>
      <c r="C1108" s="6">
        <f>SUM(C1109,C1116,C1126,C1132,C1135)</f>
        <v>59</v>
      </c>
    </row>
    <row r="1109" customHeight="1" spans="1:3">
      <c r="A1109" s="63">
        <v>21701</v>
      </c>
      <c r="B1109" s="65" t="s">
        <v>1515</v>
      </c>
      <c r="C1109" s="6">
        <f>SUM(C1110:C1115)</f>
        <v>4</v>
      </c>
    </row>
    <row r="1110" customHeight="1" spans="1:3">
      <c r="A1110" s="63">
        <v>2170101</v>
      </c>
      <c r="B1110" s="63" t="s">
        <v>678</v>
      </c>
      <c r="C1110" s="6">
        <v>4</v>
      </c>
    </row>
    <row r="1111" customHeight="1" spans="1:3">
      <c r="A1111" s="63">
        <v>2170102</v>
      </c>
      <c r="B1111" s="63" t="s">
        <v>679</v>
      </c>
      <c r="C1111" s="6">
        <v>0</v>
      </c>
    </row>
    <row r="1112" customHeight="1" spans="1:3">
      <c r="A1112" s="63">
        <v>2170103</v>
      </c>
      <c r="B1112" s="63" t="s">
        <v>680</v>
      </c>
      <c r="C1112" s="6">
        <v>0</v>
      </c>
    </row>
    <row r="1113" customHeight="1" spans="1:3">
      <c r="A1113" s="63">
        <v>2170104</v>
      </c>
      <c r="B1113" s="63" t="s">
        <v>1516</v>
      </c>
      <c r="C1113" s="6">
        <v>0</v>
      </c>
    </row>
    <row r="1114" customHeight="1" spans="1:3">
      <c r="A1114" s="63">
        <v>2170150</v>
      </c>
      <c r="B1114" s="63" t="s">
        <v>687</v>
      </c>
      <c r="C1114" s="6">
        <v>0</v>
      </c>
    </row>
    <row r="1115" customHeight="1" spans="1:3">
      <c r="A1115" s="63">
        <v>2170199</v>
      </c>
      <c r="B1115" s="63" t="s">
        <v>1517</v>
      </c>
      <c r="C1115" s="6">
        <v>0</v>
      </c>
    </row>
    <row r="1116" customHeight="1" spans="1:3">
      <c r="A1116" s="63">
        <v>21702</v>
      </c>
      <c r="B1116" s="65" t="s">
        <v>1518</v>
      </c>
      <c r="C1116" s="6">
        <f>SUM(C1117:C1125)</f>
        <v>0</v>
      </c>
    </row>
    <row r="1117" customHeight="1" spans="1:3">
      <c r="A1117" s="63">
        <v>2170201</v>
      </c>
      <c r="B1117" s="63" t="s">
        <v>1519</v>
      </c>
      <c r="C1117" s="6">
        <v>0</v>
      </c>
    </row>
    <row r="1118" customHeight="1" spans="1:3">
      <c r="A1118" s="63">
        <v>2170202</v>
      </c>
      <c r="B1118" s="63" t="s">
        <v>1520</v>
      </c>
      <c r="C1118" s="6">
        <v>0</v>
      </c>
    </row>
    <row r="1119" customHeight="1" spans="1:3">
      <c r="A1119" s="63">
        <v>2170203</v>
      </c>
      <c r="B1119" s="63" t="s">
        <v>1521</v>
      </c>
      <c r="C1119" s="6">
        <v>0</v>
      </c>
    </row>
    <row r="1120" customHeight="1" spans="1:3">
      <c r="A1120" s="63">
        <v>2170204</v>
      </c>
      <c r="B1120" s="63" t="s">
        <v>1522</v>
      </c>
      <c r="C1120" s="6">
        <v>0</v>
      </c>
    </row>
    <row r="1121" customHeight="1" spans="1:3">
      <c r="A1121" s="63">
        <v>2170205</v>
      </c>
      <c r="B1121" s="63" t="s">
        <v>1523</v>
      </c>
      <c r="C1121" s="6">
        <v>0</v>
      </c>
    </row>
    <row r="1122" customHeight="1" spans="1:3">
      <c r="A1122" s="63">
        <v>2170206</v>
      </c>
      <c r="B1122" s="63" t="s">
        <v>1524</v>
      </c>
      <c r="C1122" s="6">
        <v>0</v>
      </c>
    </row>
    <row r="1123" customHeight="1" spans="1:3">
      <c r="A1123" s="63">
        <v>2170207</v>
      </c>
      <c r="B1123" s="63" t="s">
        <v>1525</v>
      </c>
      <c r="C1123" s="6">
        <v>0</v>
      </c>
    </row>
    <row r="1124" customHeight="1" spans="1:3">
      <c r="A1124" s="63">
        <v>2170208</v>
      </c>
      <c r="B1124" s="63" t="s">
        <v>1526</v>
      </c>
      <c r="C1124" s="6">
        <v>0</v>
      </c>
    </row>
    <row r="1125" customHeight="1" spans="1:3">
      <c r="A1125" s="63">
        <v>2170299</v>
      </c>
      <c r="B1125" s="63" t="s">
        <v>1527</v>
      </c>
      <c r="C1125" s="6">
        <v>0</v>
      </c>
    </row>
    <row r="1126" customHeight="1" spans="1:3">
      <c r="A1126" s="63">
        <v>21703</v>
      </c>
      <c r="B1126" s="65" t="s">
        <v>1528</v>
      </c>
      <c r="C1126" s="6">
        <f>SUM(C1127:C1131)</f>
        <v>0</v>
      </c>
    </row>
    <row r="1127" customHeight="1" spans="1:3">
      <c r="A1127" s="63">
        <v>2170301</v>
      </c>
      <c r="B1127" s="63" t="s">
        <v>1529</v>
      </c>
      <c r="C1127" s="6">
        <v>0</v>
      </c>
    </row>
    <row r="1128" customHeight="1" spans="1:3">
      <c r="A1128" s="63">
        <v>2170302</v>
      </c>
      <c r="B1128" s="63" t="s">
        <v>1530</v>
      </c>
      <c r="C1128" s="6">
        <v>0</v>
      </c>
    </row>
    <row r="1129" customHeight="1" spans="1:3">
      <c r="A1129" s="63">
        <v>2170303</v>
      </c>
      <c r="B1129" s="63" t="s">
        <v>1531</v>
      </c>
      <c r="C1129" s="6">
        <v>0</v>
      </c>
    </row>
    <row r="1130" customHeight="1" spans="1:3">
      <c r="A1130" s="63">
        <v>2170304</v>
      </c>
      <c r="B1130" s="63" t="s">
        <v>1532</v>
      </c>
      <c r="C1130" s="6">
        <v>0</v>
      </c>
    </row>
    <row r="1131" customHeight="1" spans="1:3">
      <c r="A1131" s="63">
        <v>2170399</v>
      </c>
      <c r="B1131" s="63" t="s">
        <v>1533</v>
      </c>
      <c r="C1131" s="6">
        <v>0</v>
      </c>
    </row>
    <row r="1132" customHeight="1" spans="1:3">
      <c r="A1132" s="63">
        <v>21704</v>
      </c>
      <c r="B1132" s="65" t="s">
        <v>1534</v>
      </c>
      <c r="C1132" s="6">
        <f>SUM(C1133:C1134)</f>
        <v>0</v>
      </c>
    </row>
    <row r="1133" customHeight="1" spans="1:3">
      <c r="A1133" s="63">
        <v>2170401</v>
      </c>
      <c r="B1133" s="63" t="s">
        <v>1535</v>
      </c>
      <c r="C1133" s="6">
        <v>0</v>
      </c>
    </row>
    <row r="1134" customHeight="1" spans="1:3">
      <c r="A1134" s="63">
        <v>2170499</v>
      </c>
      <c r="B1134" s="63" t="s">
        <v>1536</v>
      </c>
      <c r="C1134" s="6">
        <v>0</v>
      </c>
    </row>
    <row r="1135" customHeight="1" spans="1:3">
      <c r="A1135" s="63">
        <v>21799</v>
      </c>
      <c r="B1135" s="65" t="s">
        <v>1537</v>
      </c>
      <c r="C1135" s="6">
        <f>SUM(C1136:C1137)</f>
        <v>55</v>
      </c>
    </row>
    <row r="1136" customHeight="1" spans="1:3">
      <c r="A1136" s="63">
        <v>2179902</v>
      </c>
      <c r="B1136" s="63" t="s">
        <v>1538</v>
      </c>
      <c r="C1136" s="6">
        <v>0</v>
      </c>
    </row>
    <row r="1137" customHeight="1" spans="1:3">
      <c r="A1137" s="63">
        <v>2179999</v>
      </c>
      <c r="B1137" s="63" t="s">
        <v>1539</v>
      </c>
      <c r="C1137" s="6">
        <v>55</v>
      </c>
    </row>
    <row r="1138" customHeight="1" spans="1:3">
      <c r="A1138" s="63">
        <v>219</v>
      </c>
      <c r="B1138" s="65" t="s">
        <v>1540</v>
      </c>
      <c r="C1138" s="6">
        <f>SUM(C1139:C1147)</f>
        <v>0</v>
      </c>
    </row>
    <row r="1139" customHeight="1" spans="1:3">
      <c r="A1139" s="63">
        <v>21901</v>
      </c>
      <c r="B1139" s="65" t="s">
        <v>1541</v>
      </c>
      <c r="C1139" s="6">
        <v>0</v>
      </c>
    </row>
    <row r="1140" customHeight="1" spans="1:3">
      <c r="A1140" s="63">
        <v>21902</v>
      </c>
      <c r="B1140" s="65" t="s">
        <v>1542</v>
      </c>
      <c r="C1140" s="6">
        <v>0</v>
      </c>
    </row>
    <row r="1141" customHeight="1" spans="1:3">
      <c r="A1141" s="63">
        <v>21903</v>
      </c>
      <c r="B1141" s="65" t="s">
        <v>1543</v>
      </c>
      <c r="C1141" s="6">
        <v>0</v>
      </c>
    </row>
    <row r="1142" customHeight="1" spans="1:3">
      <c r="A1142" s="63">
        <v>21904</v>
      </c>
      <c r="B1142" s="65" t="s">
        <v>1544</v>
      </c>
      <c r="C1142" s="6">
        <v>0</v>
      </c>
    </row>
    <row r="1143" customHeight="1" spans="1:3">
      <c r="A1143" s="63">
        <v>21905</v>
      </c>
      <c r="B1143" s="65" t="s">
        <v>1545</v>
      </c>
      <c r="C1143" s="6">
        <v>0</v>
      </c>
    </row>
    <row r="1144" customHeight="1" spans="1:3">
      <c r="A1144" s="63">
        <v>21906</v>
      </c>
      <c r="B1144" s="65" t="s">
        <v>1546</v>
      </c>
      <c r="C1144" s="6">
        <v>0</v>
      </c>
    </row>
    <row r="1145" customHeight="1" spans="1:3">
      <c r="A1145" s="63">
        <v>21907</v>
      </c>
      <c r="B1145" s="65" t="s">
        <v>1547</v>
      </c>
      <c r="C1145" s="6">
        <v>0</v>
      </c>
    </row>
    <row r="1146" customHeight="1" spans="1:3">
      <c r="A1146" s="63">
        <v>21908</v>
      </c>
      <c r="B1146" s="65" t="s">
        <v>1548</v>
      </c>
      <c r="C1146" s="6">
        <v>0</v>
      </c>
    </row>
    <row r="1147" customHeight="1" spans="1:3">
      <c r="A1147" s="63">
        <v>21999</v>
      </c>
      <c r="B1147" s="65" t="s">
        <v>1549</v>
      </c>
      <c r="C1147" s="6">
        <v>0</v>
      </c>
    </row>
    <row r="1148" customHeight="1" spans="1:3">
      <c r="A1148" s="63">
        <v>220</v>
      </c>
      <c r="B1148" s="65" t="s">
        <v>1550</v>
      </c>
      <c r="C1148" s="6">
        <f>SUM(C1149,C1176,C1191)</f>
        <v>152</v>
      </c>
    </row>
    <row r="1149" customHeight="1" spans="1:3">
      <c r="A1149" s="63">
        <v>22001</v>
      </c>
      <c r="B1149" s="65" t="s">
        <v>1551</v>
      </c>
      <c r="C1149" s="6">
        <f>SUM(C1150:C1175)</f>
        <v>152</v>
      </c>
    </row>
    <row r="1150" customHeight="1" spans="1:3">
      <c r="A1150" s="63">
        <v>2200101</v>
      </c>
      <c r="B1150" s="63" t="s">
        <v>678</v>
      </c>
      <c r="C1150" s="6">
        <v>10</v>
      </c>
    </row>
    <row r="1151" customHeight="1" spans="1:3">
      <c r="A1151" s="63">
        <v>2200102</v>
      </c>
      <c r="B1151" s="63" t="s">
        <v>679</v>
      </c>
      <c r="C1151" s="6">
        <v>0</v>
      </c>
    </row>
    <row r="1152" customHeight="1" spans="1:3">
      <c r="A1152" s="63">
        <v>2200103</v>
      </c>
      <c r="B1152" s="63" t="s">
        <v>680</v>
      </c>
      <c r="C1152" s="6">
        <v>26</v>
      </c>
    </row>
    <row r="1153" customHeight="1" spans="1:3">
      <c r="A1153" s="63">
        <v>2200104</v>
      </c>
      <c r="B1153" s="63" t="s">
        <v>1552</v>
      </c>
      <c r="C1153" s="6">
        <v>5</v>
      </c>
    </row>
    <row r="1154" customHeight="1" spans="1:3">
      <c r="A1154" s="63">
        <v>2200106</v>
      </c>
      <c r="B1154" s="63" t="s">
        <v>1553</v>
      </c>
      <c r="C1154" s="6">
        <v>19</v>
      </c>
    </row>
    <row r="1155" customHeight="1" spans="1:3">
      <c r="A1155" s="63">
        <v>2200107</v>
      </c>
      <c r="B1155" s="63" t="s">
        <v>1554</v>
      </c>
      <c r="C1155" s="6">
        <v>0</v>
      </c>
    </row>
    <row r="1156" customHeight="1" spans="1:3">
      <c r="A1156" s="63">
        <v>2200108</v>
      </c>
      <c r="B1156" s="63" t="s">
        <v>1555</v>
      </c>
      <c r="C1156" s="6">
        <v>0</v>
      </c>
    </row>
    <row r="1157" customHeight="1" spans="1:3">
      <c r="A1157" s="63">
        <v>2200109</v>
      </c>
      <c r="B1157" s="63" t="s">
        <v>1556</v>
      </c>
      <c r="C1157" s="6">
        <v>0</v>
      </c>
    </row>
    <row r="1158" customHeight="1" spans="1:3">
      <c r="A1158" s="63">
        <v>2200112</v>
      </c>
      <c r="B1158" s="63" t="s">
        <v>1557</v>
      </c>
      <c r="C1158" s="6">
        <v>2</v>
      </c>
    </row>
    <row r="1159" customHeight="1" spans="1:3">
      <c r="A1159" s="63">
        <v>2200113</v>
      </c>
      <c r="B1159" s="63" t="s">
        <v>1558</v>
      </c>
      <c r="C1159" s="6">
        <v>0</v>
      </c>
    </row>
    <row r="1160" customHeight="1" spans="1:3">
      <c r="A1160" s="63">
        <v>2200114</v>
      </c>
      <c r="B1160" s="63" t="s">
        <v>1559</v>
      </c>
      <c r="C1160" s="6">
        <v>0</v>
      </c>
    </row>
    <row r="1161" customHeight="1" spans="1:3">
      <c r="A1161" s="63">
        <v>2200115</v>
      </c>
      <c r="B1161" s="63" t="s">
        <v>1560</v>
      </c>
      <c r="C1161" s="6">
        <v>0</v>
      </c>
    </row>
    <row r="1162" customHeight="1" spans="1:3">
      <c r="A1162" s="63">
        <v>2200116</v>
      </c>
      <c r="B1162" s="63" t="s">
        <v>1561</v>
      </c>
      <c r="C1162" s="6">
        <v>0</v>
      </c>
    </row>
    <row r="1163" customHeight="1" spans="1:3">
      <c r="A1163" s="63">
        <v>2200119</v>
      </c>
      <c r="B1163" s="63" t="s">
        <v>1562</v>
      </c>
      <c r="C1163" s="6">
        <v>0</v>
      </c>
    </row>
    <row r="1164" customHeight="1" spans="1:3">
      <c r="A1164" s="63">
        <v>2200120</v>
      </c>
      <c r="B1164" s="63" t="s">
        <v>1563</v>
      </c>
      <c r="C1164" s="6">
        <v>0</v>
      </c>
    </row>
    <row r="1165" customHeight="1" spans="1:3">
      <c r="A1165" s="63">
        <v>2200121</v>
      </c>
      <c r="B1165" s="63" t="s">
        <v>1564</v>
      </c>
      <c r="C1165" s="6">
        <v>0</v>
      </c>
    </row>
    <row r="1166" customHeight="1" spans="1:3">
      <c r="A1166" s="63">
        <v>2200122</v>
      </c>
      <c r="B1166" s="63" t="s">
        <v>1565</v>
      </c>
      <c r="C1166" s="6">
        <v>0</v>
      </c>
    </row>
    <row r="1167" customHeight="1" spans="1:3">
      <c r="A1167" s="63">
        <v>2200123</v>
      </c>
      <c r="B1167" s="63" t="s">
        <v>1566</v>
      </c>
      <c r="C1167" s="6">
        <v>0</v>
      </c>
    </row>
    <row r="1168" customHeight="1" spans="1:3">
      <c r="A1168" s="63">
        <v>2200124</v>
      </c>
      <c r="B1168" s="63" t="s">
        <v>1567</v>
      </c>
      <c r="C1168" s="6">
        <v>0</v>
      </c>
    </row>
    <row r="1169" customHeight="1" spans="1:3">
      <c r="A1169" s="63">
        <v>2200125</v>
      </c>
      <c r="B1169" s="63" t="s">
        <v>1568</v>
      </c>
      <c r="C1169" s="6">
        <v>0</v>
      </c>
    </row>
    <row r="1170" customHeight="1" spans="1:3">
      <c r="A1170" s="63">
        <v>2200126</v>
      </c>
      <c r="B1170" s="63" t="s">
        <v>1569</v>
      </c>
      <c r="C1170" s="6">
        <v>0</v>
      </c>
    </row>
    <row r="1171" customHeight="1" spans="1:3">
      <c r="A1171" s="63">
        <v>2200127</v>
      </c>
      <c r="B1171" s="63" t="s">
        <v>1570</v>
      </c>
      <c r="C1171" s="6">
        <v>0</v>
      </c>
    </row>
    <row r="1172" customHeight="1" spans="1:3">
      <c r="A1172" s="63">
        <v>2200128</v>
      </c>
      <c r="B1172" s="63" t="s">
        <v>1571</v>
      </c>
      <c r="C1172" s="6">
        <v>0</v>
      </c>
    </row>
    <row r="1173" customHeight="1" spans="1:3">
      <c r="A1173" s="63">
        <v>2200129</v>
      </c>
      <c r="B1173" s="63" t="s">
        <v>1572</v>
      </c>
      <c r="C1173" s="6">
        <v>0</v>
      </c>
    </row>
    <row r="1174" customHeight="1" spans="1:3">
      <c r="A1174" s="63">
        <v>2200150</v>
      </c>
      <c r="B1174" s="63" t="s">
        <v>687</v>
      </c>
      <c r="C1174" s="6">
        <v>0</v>
      </c>
    </row>
    <row r="1175" customHeight="1" spans="1:3">
      <c r="A1175" s="63">
        <v>2200199</v>
      </c>
      <c r="B1175" s="63" t="s">
        <v>1573</v>
      </c>
      <c r="C1175" s="6">
        <v>90</v>
      </c>
    </row>
    <row r="1176" customHeight="1" spans="1:3">
      <c r="A1176" s="63">
        <v>22005</v>
      </c>
      <c r="B1176" s="65" t="s">
        <v>1574</v>
      </c>
      <c r="C1176" s="6">
        <f>SUM(C1177:C1190)</f>
        <v>0</v>
      </c>
    </row>
    <row r="1177" customHeight="1" spans="1:3">
      <c r="A1177" s="63">
        <v>2200501</v>
      </c>
      <c r="B1177" s="63" t="s">
        <v>678</v>
      </c>
      <c r="C1177" s="6">
        <v>0</v>
      </c>
    </row>
    <row r="1178" customHeight="1" spans="1:3">
      <c r="A1178" s="63">
        <v>2200502</v>
      </c>
      <c r="B1178" s="63" t="s">
        <v>679</v>
      </c>
      <c r="C1178" s="6">
        <v>0</v>
      </c>
    </row>
    <row r="1179" customHeight="1" spans="1:3">
      <c r="A1179" s="63">
        <v>2200503</v>
      </c>
      <c r="B1179" s="63" t="s">
        <v>680</v>
      </c>
      <c r="C1179" s="6">
        <v>0</v>
      </c>
    </row>
    <row r="1180" customHeight="1" spans="1:3">
      <c r="A1180" s="63">
        <v>2200504</v>
      </c>
      <c r="B1180" s="63" t="s">
        <v>1575</v>
      </c>
      <c r="C1180" s="6">
        <v>0</v>
      </c>
    </row>
    <row r="1181" customHeight="1" spans="1:3">
      <c r="A1181" s="63">
        <v>2200506</v>
      </c>
      <c r="B1181" s="63" t="s">
        <v>1576</v>
      </c>
      <c r="C1181" s="6">
        <v>0</v>
      </c>
    </row>
    <row r="1182" customHeight="1" spans="1:3">
      <c r="A1182" s="63">
        <v>2200507</v>
      </c>
      <c r="B1182" s="63" t="s">
        <v>1577</v>
      </c>
      <c r="C1182" s="6">
        <v>0</v>
      </c>
    </row>
    <row r="1183" customHeight="1" spans="1:3">
      <c r="A1183" s="63">
        <v>2200508</v>
      </c>
      <c r="B1183" s="63" t="s">
        <v>1578</v>
      </c>
      <c r="C1183" s="6">
        <v>0</v>
      </c>
    </row>
    <row r="1184" customHeight="1" spans="1:3">
      <c r="A1184" s="63">
        <v>2200509</v>
      </c>
      <c r="B1184" s="63" t="s">
        <v>1579</v>
      </c>
      <c r="C1184" s="6">
        <v>0</v>
      </c>
    </row>
    <row r="1185" customHeight="1" spans="1:3">
      <c r="A1185" s="63">
        <v>2200510</v>
      </c>
      <c r="B1185" s="63" t="s">
        <v>1580</v>
      </c>
      <c r="C1185" s="6">
        <v>0</v>
      </c>
    </row>
    <row r="1186" customHeight="1" spans="1:3">
      <c r="A1186" s="63">
        <v>2200511</v>
      </c>
      <c r="B1186" s="63" t="s">
        <v>1581</v>
      </c>
      <c r="C1186" s="6">
        <v>0</v>
      </c>
    </row>
    <row r="1187" customHeight="1" spans="1:3">
      <c r="A1187" s="63">
        <v>2200512</v>
      </c>
      <c r="B1187" s="63" t="s">
        <v>1582</v>
      </c>
      <c r="C1187" s="6">
        <v>0</v>
      </c>
    </row>
    <row r="1188" customHeight="1" spans="1:3">
      <c r="A1188" s="63">
        <v>2200513</v>
      </c>
      <c r="B1188" s="63" t="s">
        <v>1583</v>
      </c>
      <c r="C1188" s="6">
        <v>0</v>
      </c>
    </row>
    <row r="1189" customHeight="1" spans="1:3">
      <c r="A1189" s="63">
        <v>2200514</v>
      </c>
      <c r="B1189" s="63" t="s">
        <v>1584</v>
      </c>
      <c r="C1189" s="6">
        <v>0</v>
      </c>
    </row>
    <row r="1190" customHeight="1" spans="1:3">
      <c r="A1190" s="63">
        <v>2200599</v>
      </c>
      <c r="B1190" s="63" t="s">
        <v>1585</v>
      </c>
      <c r="C1190" s="6">
        <v>0</v>
      </c>
    </row>
    <row r="1191" customHeight="1" spans="1:3">
      <c r="A1191" s="63">
        <v>22099</v>
      </c>
      <c r="B1191" s="65" t="s">
        <v>1586</v>
      </c>
      <c r="C1191" s="6">
        <f>C1192</f>
        <v>0</v>
      </c>
    </row>
    <row r="1192" customHeight="1" spans="1:3">
      <c r="A1192" s="63">
        <v>2209999</v>
      </c>
      <c r="B1192" s="63" t="s">
        <v>1587</v>
      </c>
      <c r="C1192" s="6">
        <v>0</v>
      </c>
    </row>
    <row r="1193" customHeight="1" spans="1:3">
      <c r="A1193" s="63">
        <v>221</v>
      </c>
      <c r="B1193" s="65" t="s">
        <v>1588</v>
      </c>
      <c r="C1193" s="6">
        <f>SUM(C1194,C1205,C1209)</f>
        <v>9582</v>
      </c>
    </row>
    <row r="1194" customHeight="1" spans="1:3">
      <c r="A1194" s="63">
        <v>22101</v>
      </c>
      <c r="B1194" s="65" t="s">
        <v>1589</v>
      </c>
      <c r="C1194" s="6">
        <f>SUM(C1195:C1204)</f>
        <v>9582</v>
      </c>
    </row>
    <row r="1195" customHeight="1" spans="1:3">
      <c r="A1195" s="63">
        <v>2210101</v>
      </c>
      <c r="B1195" s="63" t="s">
        <v>1590</v>
      </c>
      <c r="C1195" s="6">
        <v>0</v>
      </c>
    </row>
    <row r="1196" customHeight="1" spans="1:3">
      <c r="A1196" s="63">
        <v>2210102</v>
      </c>
      <c r="B1196" s="63" t="s">
        <v>1591</v>
      </c>
      <c r="C1196" s="6">
        <v>0</v>
      </c>
    </row>
    <row r="1197" customHeight="1" spans="1:3">
      <c r="A1197" s="63">
        <v>2210103</v>
      </c>
      <c r="B1197" s="63" t="s">
        <v>1592</v>
      </c>
      <c r="C1197" s="6">
        <v>834</v>
      </c>
    </row>
    <row r="1198" customHeight="1" spans="1:3">
      <c r="A1198" s="63">
        <v>2210104</v>
      </c>
      <c r="B1198" s="63" t="s">
        <v>1593</v>
      </c>
      <c r="C1198" s="6">
        <v>0</v>
      </c>
    </row>
    <row r="1199" customHeight="1" spans="1:3">
      <c r="A1199" s="63">
        <v>2210105</v>
      </c>
      <c r="B1199" s="63" t="s">
        <v>1594</v>
      </c>
      <c r="C1199" s="6">
        <v>5</v>
      </c>
    </row>
    <row r="1200" customHeight="1" spans="1:3">
      <c r="A1200" s="63">
        <v>2210106</v>
      </c>
      <c r="B1200" s="63" t="s">
        <v>1595</v>
      </c>
      <c r="C1200" s="6">
        <v>0</v>
      </c>
    </row>
    <row r="1201" customHeight="1" spans="1:3">
      <c r="A1201" s="63">
        <v>2210107</v>
      </c>
      <c r="B1201" s="63" t="s">
        <v>1596</v>
      </c>
      <c r="C1201" s="6">
        <v>0</v>
      </c>
    </row>
    <row r="1202" customHeight="1" spans="1:3">
      <c r="A1202" s="63">
        <v>2210108</v>
      </c>
      <c r="B1202" s="63" t="s">
        <v>1597</v>
      </c>
      <c r="C1202" s="6">
        <v>3743</v>
      </c>
    </row>
    <row r="1203" customHeight="1" spans="1:3">
      <c r="A1203" s="63">
        <v>2210109</v>
      </c>
      <c r="B1203" s="63" t="s">
        <v>1598</v>
      </c>
      <c r="C1203" s="6">
        <v>0</v>
      </c>
    </row>
    <row r="1204" customHeight="1" spans="1:3">
      <c r="A1204" s="63">
        <v>2210199</v>
      </c>
      <c r="B1204" s="63" t="s">
        <v>1599</v>
      </c>
      <c r="C1204" s="6">
        <v>5000</v>
      </c>
    </row>
    <row r="1205" customHeight="1" spans="1:3">
      <c r="A1205" s="63">
        <v>22102</v>
      </c>
      <c r="B1205" s="65" t="s">
        <v>1600</v>
      </c>
      <c r="C1205" s="6">
        <f>SUM(C1206:C1208)</f>
        <v>0</v>
      </c>
    </row>
    <row r="1206" customHeight="1" spans="1:3">
      <c r="A1206" s="63">
        <v>2210201</v>
      </c>
      <c r="B1206" s="63" t="s">
        <v>1601</v>
      </c>
      <c r="C1206" s="6">
        <v>0</v>
      </c>
    </row>
    <row r="1207" customHeight="1" spans="1:3">
      <c r="A1207" s="63">
        <v>2210202</v>
      </c>
      <c r="B1207" s="63" t="s">
        <v>1602</v>
      </c>
      <c r="C1207" s="6">
        <v>0</v>
      </c>
    </row>
    <row r="1208" customHeight="1" spans="1:3">
      <c r="A1208" s="63">
        <v>2210203</v>
      </c>
      <c r="B1208" s="63" t="s">
        <v>1603</v>
      </c>
      <c r="C1208" s="6">
        <v>0</v>
      </c>
    </row>
    <row r="1209" customHeight="1" spans="1:3">
      <c r="A1209" s="63">
        <v>22103</v>
      </c>
      <c r="B1209" s="65" t="s">
        <v>1604</v>
      </c>
      <c r="C1209" s="6">
        <f>SUM(C1210:C1212)</f>
        <v>0</v>
      </c>
    </row>
    <row r="1210" customHeight="1" spans="1:3">
      <c r="A1210" s="63">
        <v>2210301</v>
      </c>
      <c r="B1210" s="63" t="s">
        <v>1605</v>
      </c>
      <c r="C1210" s="6">
        <v>0</v>
      </c>
    </row>
    <row r="1211" customHeight="1" spans="1:3">
      <c r="A1211" s="63">
        <v>2210302</v>
      </c>
      <c r="B1211" s="63" t="s">
        <v>1606</v>
      </c>
      <c r="C1211" s="6">
        <v>0</v>
      </c>
    </row>
    <row r="1212" customHeight="1" spans="1:3">
      <c r="A1212" s="63">
        <v>2210399</v>
      </c>
      <c r="B1212" s="63" t="s">
        <v>1607</v>
      </c>
      <c r="C1212" s="6">
        <v>0</v>
      </c>
    </row>
    <row r="1213" customHeight="1" spans="1:3">
      <c r="A1213" s="63">
        <v>222</v>
      </c>
      <c r="B1213" s="65" t="s">
        <v>1608</v>
      </c>
      <c r="C1213" s="6">
        <f>SUM(C1214,C1232,C1238,C1244)</f>
        <v>31</v>
      </c>
    </row>
    <row r="1214" customHeight="1" spans="1:3">
      <c r="A1214" s="63">
        <v>22201</v>
      </c>
      <c r="B1214" s="65" t="s">
        <v>1609</v>
      </c>
      <c r="C1214" s="6">
        <f>SUM(C1215:C1231)</f>
        <v>27</v>
      </c>
    </row>
    <row r="1215" customHeight="1" spans="1:3">
      <c r="A1215" s="63">
        <v>2220101</v>
      </c>
      <c r="B1215" s="63" t="s">
        <v>678</v>
      </c>
      <c r="C1215" s="6">
        <v>0</v>
      </c>
    </row>
    <row r="1216" customHeight="1" spans="1:3">
      <c r="A1216" s="63">
        <v>2220102</v>
      </c>
      <c r="B1216" s="63" t="s">
        <v>679</v>
      </c>
      <c r="C1216" s="6">
        <v>0</v>
      </c>
    </row>
    <row r="1217" customHeight="1" spans="1:3">
      <c r="A1217" s="63">
        <v>2220103</v>
      </c>
      <c r="B1217" s="63" t="s">
        <v>680</v>
      </c>
      <c r="C1217" s="6">
        <v>0</v>
      </c>
    </row>
    <row r="1218" customHeight="1" spans="1:3">
      <c r="A1218" s="63">
        <v>2220104</v>
      </c>
      <c r="B1218" s="63" t="s">
        <v>1610</v>
      </c>
      <c r="C1218" s="6">
        <v>0</v>
      </c>
    </row>
    <row r="1219" customHeight="1" spans="1:3">
      <c r="A1219" s="63">
        <v>2220105</v>
      </c>
      <c r="B1219" s="63" t="s">
        <v>1611</v>
      </c>
      <c r="C1219" s="6">
        <v>0</v>
      </c>
    </row>
    <row r="1220" customHeight="1" spans="1:3">
      <c r="A1220" s="63">
        <v>2220106</v>
      </c>
      <c r="B1220" s="63" t="s">
        <v>1612</v>
      </c>
      <c r="C1220" s="6">
        <v>0</v>
      </c>
    </row>
    <row r="1221" customHeight="1" spans="1:3">
      <c r="A1221" s="63">
        <v>2220107</v>
      </c>
      <c r="B1221" s="63" t="s">
        <v>1613</v>
      </c>
      <c r="C1221" s="6">
        <v>0</v>
      </c>
    </row>
    <row r="1222" customHeight="1" spans="1:3">
      <c r="A1222" s="63">
        <v>2220112</v>
      </c>
      <c r="B1222" s="63" t="s">
        <v>1614</v>
      </c>
      <c r="C1222" s="6">
        <v>0</v>
      </c>
    </row>
    <row r="1223" customHeight="1" spans="1:3">
      <c r="A1223" s="63">
        <v>2220113</v>
      </c>
      <c r="B1223" s="63" t="s">
        <v>1615</v>
      </c>
      <c r="C1223" s="6">
        <v>0</v>
      </c>
    </row>
    <row r="1224" customHeight="1" spans="1:3">
      <c r="A1224" s="63">
        <v>2220114</v>
      </c>
      <c r="B1224" s="63" t="s">
        <v>1616</v>
      </c>
      <c r="C1224" s="6">
        <v>0</v>
      </c>
    </row>
    <row r="1225" customHeight="1" spans="1:3">
      <c r="A1225" s="63">
        <v>2220115</v>
      </c>
      <c r="B1225" s="63" t="s">
        <v>1617</v>
      </c>
      <c r="C1225" s="6">
        <v>25</v>
      </c>
    </row>
    <row r="1226" customHeight="1" spans="1:3">
      <c r="A1226" s="63">
        <v>2220118</v>
      </c>
      <c r="B1226" s="63" t="s">
        <v>1618</v>
      </c>
      <c r="C1226" s="6">
        <v>0</v>
      </c>
    </row>
    <row r="1227" customHeight="1" spans="1:3">
      <c r="A1227" s="63">
        <v>2220119</v>
      </c>
      <c r="B1227" s="63" t="s">
        <v>1619</v>
      </c>
      <c r="C1227" s="6">
        <v>0</v>
      </c>
    </row>
    <row r="1228" customHeight="1" spans="1:3">
      <c r="A1228" s="63">
        <v>2220120</v>
      </c>
      <c r="B1228" s="63" t="s">
        <v>1620</v>
      </c>
      <c r="C1228" s="6">
        <v>0</v>
      </c>
    </row>
    <row r="1229" customHeight="1" spans="1:3">
      <c r="A1229" s="63">
        <v>2220121</v>
      </c>
      <c r="B1229" s="63" t="s">
        <v>1621</v>
      </c>
      <c r="C1229" s="6">
        <v>0</v>
      </c>
    </row>
    <row r="1230" customHeight="1" spans="1:3">
      <c r="A1230" s="63">
        <v>2220150</v>
      </c>
      <c r="B1230" s="63" t="s">
        <v>687</v>
      </c>
      <c r="C1230" s="6">
        <v>0</v>
      </c>
    </row>
    <row r="1231" customHeight="1" spans="1:3">
      <c r="A1231" s="63">
        <v>2220199</v>
      </c>
      <c r="B1231" s="63" t="s">
        <v>1622</v>
      </c>
      <c r="C1231" s="6">
        <v>2</v>
      </c>
    </row>
    <row r="1232" customHeight="1" spans="1:3">
      <c r="A1232" s="63">
        <v>22203</v>
      </c>
      <c r="B1232" s="65" t="s">
        <v>1623</v>
      </c>
      <c r="C1232" s="6">
        <f>SUM(C1233:C1237)</f>
        <v>0</v>
      </c>
    </row>
    <row r="1233" customHeight="1" spans="1:3">
      <c r="A1233" s="63">
        <v>2220301</v>
      </c>
      <c r="B1233" s="63" t="s">
        <v>1624</v>
      </c>
      <c r="C1233" s="6">
        <v>0</v>
      </c>
    </row>
    <row r="1234" customHeight="1" spans="1:3">
      <c r="A1234" s="63">
        <v>2220303</v>
      </c>
      <c r="B1234" s="63" t="s">
        <v>1625</v>
      </c>
      <c r="C1234" s="6">
        <v>0</v>
      </c>
    </row>
    <row r="1235" customHeight="1" spans="1:3">
      <c r="A1235" s="63">
        <v>2220304</v>
      </c>
      <c r="B1235" s="63" t="s">
        <v>1626</v>
      </c>
      <c r="C1235" s="6">
        <v>0</v>
      </c>
    </row>
    <row r="1236" customHeight="1" spans="1:3">
      <c r="A1236" s="63">
        <v>2220305</v>
      </c>
      <c r="B1236" s="63" t="s">
        <v>1627</v>
      </c>
      <c r="C1236" s="6">
        <v>0</v>
      </c>
    </row>
    <row r="1237" customHeight="1" spans="1:3">
      <c r="A1237" s="63">
        <v>2220399</v>
      </c>
      <c r="B1237" s="63" t="s">
        <v>1628</v>
      </c>
      <c r="C1237" s="6">
        <v>0</v>
      </c>
    </row>
    <row r="1238" customHeight="1" spans="1:3">
      <c r="A1238" s="63">
        <v>22204</v>
      </c>
      <c r="B1238" s="65" t="s">
        <v>1629</v>
      </c>
      <c r="C1238" s="6">
        <f>SUM(C1239:C1243)</f>
        <v>4</v>
      </c>
    </row>
    <row r="1239" customHeight="1" spans="1:3">
      <c r="A1239" s="63">
        <v>2220401</v>
      </c>
      <c r="B1239" s="63" t="s">
        <v>1630</v>
      </c>
      <c r="C1239" s="6">
        <v>0</v>
      </c>
    </row>
    <row r="1240" customHeight="1" spans="1:3">
      <c r="A1240" s="63">
        <v>2220402</v>
      </c>
      <c r="B1240" s="63" t="s">
        <v>1631</v>
      </c>
      <c r="C1240" s="6">
        <v>0</v>
      </c>
    </row>
    <row r="1241" customHeight="1" spans="1:3">
      <c r="A1241" s="63">
        <v>2220403</v>
      </c>
      <c r="B1241" s="63" t="s">
        <v>1632</v>
      </c>
      <c r="C1241" s="6">
        <v>0</v>
      </c>
    </row>
    <row r="1242" customHeight="1" spans="1:3">
      <c r="A1242" s="63">
        <v>2220404</v>
      </c>
      <c r="B1242" s="63" t="s">
        <v>1633</v>
      </c>
      <c r="C1242" s="6">
        <v>0</v>
      </c>
    </row>
    <row r="1243" customHeight="1" spans="1:3">
      <c r="A1243" s="63">
        <v>2220499</v>
      </c>
      <c r="B1243" s="63" t="s">
        <v>1634</v>
      </c>
      <c r="C1243" s="6">
        <v>4</v>
      </c>
    </row>
    <row r="1244" customHeight="1" spans="1:3">
      <c r="A1244" s="63">
        <v>22205</v>
      </c>
      <c r="B1244" s="65" t="s">
        <v>1635</v>
      </c>
      <c r="C1244" s="6">
        <f>SUM(C1245:C1256)</f>
        <v>0</v>
      </c>
    </row>
    <row r="1245" customHeight="1" spans="1:3">
      <c r="A1245" s="63">
        <v>2220501</v>
      </c>
      <c r="B1245" s="63" t="s">
        <v>1636</v>
      </c>
      <c r="C1245" s="6">
        <v>0</v>
      </c>
    </row>
    <row r="1246" customHeight="1" spans="1:3">
      <c r="A1246" s="63">
        <v>2220502</v>
      </c>
      <c r="B1246" s="63" t="s">
        <v>1637</v>
      </c>
      <c r="C1246" s="6">
        <v>0</v>
      </c>
    </row>
    <row r="1247" customHeight="1" spans="1:3">
      <c r="A1247" s="63">
        <v>2220503</v>
      </c>
      <c r="B1247" s="63" t="s">
        <v>1638</v>
      </c>
      <c r="C1247" s="6">
        <v>0</v>
      </c>
    </row>
    <row r="1248" customHeight="1" spans="1:3">
      <c r="A1248" s="63">
        <v>2220504</v>
      </c>
      <c r="B1248" s="63" t="s">
        <v>1639</v>
      </c>
      <c r="C1248" s="6">
        <v>0</v>
      </c>
    </row>
    <row r="1249" customHeight="1" spans="1:3">
      <c r="A1249" s="63">
        <v>2220505</v>
      </c>
      <c r="B1249" s="63" t="s">
        <v>1640</v>
      </c>
      <c r="C1249" s="6">
        <v>0</v>
      </c>
    </row>
    <row r="1250" customHeight="1" spans="1:3">
      <c r="A1250" s="63">
        <v>2220506</v>
      </c>
      <c r="B1250" s="63" t="s">
        <v>1641</v>
      </c>
      <c r="C1250" s="6">
        <v>0</v>
      </c>
    </row>
    <row r="1251" customHeight="1" spans="1:3">
      <c r="A1251" s="63">
        <v>2220507</v>
      </c>
      <c r="B1251" s="63" t="s">
        <v>1642</v>
      </c>
      <c r="C1251" s="6">
        <v>0</v>
      </c>
    </row>
    <row r="1252" customHeight="1" spans="1:3">
      <c r="A1252" s="63">
        <v>2220508</v>
      </c>
      <c r="B1252" s="63" t="s">
        <v>1643</v>
      </c>
      <c r="C1252" s="6">
        <v>0</v>
      </c>
    </row>
    <row r="1253" customHeight="1" spans="1:3">
      <c r="A1253" s="63">
        <v>2220509</v>
      </c>
      <c r="B1253" s="63" t="s">
        <v>1644</v>
      </c>
      <c r="C1253" s="6">
        <v>0</v>
      </c>
    </row>
    <row r="1254" customHeight="1" spans="1:3">
      <c r="A1254" s="63">
        <v>2220510</v>
      </c>
      <c r="B1254" s="63" t="s">
        <v>1645</v>
      </c>
      <c r="C1254" s="6">
        <v>0</v>
      </c>
    </row>
    <row r="1255" customHeight="1" spans="1:3">
      <c r="A1255" s="63">
        <v>2220511</v>
      </c>
      <c r="B1255" s="63" t="s">
        <v>1646</v>
      </c>
      <c r="C1255" s="6">
        <v>0</v>
      </c>
    </row>
    <row r="1256" customHeight="1" spans="1:3">
      <c r="A1256" s="63">
        <v>2220599</v>
      </c>
      <c r="B1256" s="63" t="s">
        <v>1647</v>
      </c>
      <c r="C1256" s="6">
        <v>0</v>
      </c>
    </row>
    <row r="1257" customHeight="1" spans="1:3">
      <c r="A1257" s="63">
        <v>224</v>
      </c>
      <c r="B1257" s="65" t="s">
        <v>1648</v>
      </c>
      <c r="C1257" s="6">
        <f>SUM(C1258,C1270,C1276,C1282,C1290,C1303,C1307,C1311)</f>
        <v>1270</v>
      </c>
    </row>
    <row r="1258" customHeight="1" spans="1:3">
      <c r="A1258" s="63">
        <v>22401</v>
      </c>
      <c r="B1258" s="65" t="s">
        <v>1649</v>
      </c>
      <c r="C1258" s="6">
        <f>SUM(C1259:C1269)</f>
        <v>332</v>
      </c>
    </row>
    <row r="1259" customHeight="1" spans="1:3">
      <c r="A1259" s="63">
        <v>2240101</v>
      </c>
      <c r="B1259" s="63" t="s">
        <v>678</v>
      </c>
      <c r="C1259" s="6">
        <v>152</v>
      </c>
    </row>
    <row r="1260" customHeight="1" spans="1:3">
      <c r="A1260" s="63">
        <v>2240102</v>
      </c>
      <c r="B1260" s="63" t="s">
        <v>679</v>
      </c>
      <c r="C1260" s="6">
        <v>0</v>
      </c>
    </row>
    <row r="1261" customHeight="1" spans="1:3">
      <c r="A1261" s="63">
        <v>2240103</v>
      </c>
      <c r="B1261" s="63" t="s">
        <v>680</v>
      </c>
      <c r="C1261" s="6">
        <v>0</v>
      </c>
    </row>
    <row r="1262" customHeight="1" spans="1:3">
      <c r="A1262" s="63">
        <v>2240104</v>
      </c>
      <c r="B1262" s="63" t="s">
        <v>1650</v>
      </c>
      <c r="C1262" s="6">
        <v>0</v>
      </c>
    </row>
    <row r="1263" customHeight="1" spans="1:3">
      <c r="A1263" s="63">
        <v>2240105</v>
      </c>
      <c r="B1263" s="63" t="s">
        <v>1651</v>
      </c>
      <c r="C1263" s="6">
        <v>0</v>
      </c>
    </row>
    <row r="1264" customHeight="1" spans="1:3">
      <c r="A1264" s="63">
        <v>2240106</v>
      </c>
      <c r="B1264" s="63" t="s">
        <v>1652</v>
      </c>
      <c r="C1264" s="6">
        <v>79</v>
      </c>
    </row>
    <row r="1265" customHeight="1" spans="1:3">
      <c r="A1265" s="63">
        <v>2240107</v>
      </c>
      <c r="B1265" s="63" t="s">
        <v>1653</v>
      </c>
      <c r="C1265" s="6">
        <v>0</v>
      </c>
    </row>
    <row r="1266" customHeight="1" spans="1:3">
      <c r="A1266" s="63">
        <v>2240108</v>
      </c>
      <c r="B1266" s="63" t="s">
        <v>1654</v>
      </c>
      <c r="C1266" s="6">
        <v>0</v>
      </c>
    </row>
    <row r="1267" customHeight="1" spans="1:3">
      <c r="A1267" s="63">
        <v>2240109</v>
      </c>
      <c r="B1267" s="63" t="s">
        <v>1655</v>
      </c>
      <c r="C1267" s="6">
        <v>91</v>
      </c>
    </row>
    <row r="1268" customHeight="1" spans="1:3">
      <c r="A1268" s="63">
        <v>2240150</v>
      </c>
      <c r="B1268" s="63" t="s">
        <v>687</v>
      </c>
      <c r="C1268" s="6">
        <v>0</v>
      </c>
    </row>
    <row r="1269" customHeight="1" spans="1:3">
      <c r="A1269" s="63">
        <v>2240199</v>
      </c>
      <c r="B1269" s="63" t="s">
        <v>1656</v>
      </c>
      <c r="C1269" s="6">
        <v>10</v>
      </c>
    </row>
    <row r="1270" customHeight="1" spans="1:3">
      <c r="A1270" s="63">
        <v>22402</v>
      </c>
      <c r="B1270" s="65" t="s">
        <v>1657</v>
      </c>
      <c r="C1270" s="6">
        <f>SUM(C1271:C1275)</f>
        <v>804</v>
      </c>
    </row>
    <row r="1271" customHeight="1" spans="1:3">
      <c r="A1271" s="63">
        <v>2240201</v>
      </c>
      <c r="B1271" s="63" t="s">
        <v>678</v>
      </c>
      <c r="C1271" s="6">
        <v>0</v>
      </c>
    </row>
    <row r="1272" customHeight="1" spans="1:3">
      <c r="A1272" s="63">
        <v>2240202</v>
      </c>
      <c r="B1272" s="63" t="s">
        <v>679</v>
      </c>
      <c r="C1272" s="6">
        <v>0</v>
      </c>
    </row>
    <row r="1273" customHeight="1" spans="1:3">
      <c r="A1273" s="63">
        <v>2240203</v>
      </c>
      <c r="B1273" s="63" t="s">
        <v>680</v>
      </c>
      <c r="C1273" s="6">
        <v>0</v>
      </c>
    </row>
    <row r="1274" customHeight="1" spans="1:3">
      <c r="A1274" s="63">
        <v>2240204</v>
      </c>
      <c r="B1274" s="63" t="s">
        <v>1658</v>
      </c>
      <c r="C1274" s="6">
        <v>0</v>
      </c>
    </row>
    <row r="1275" customHeight="1" spans="1:3">
      <c r="A1275" s="63">
        <v>2240299</v>
      </c>
      <c r="B1275" s="63" t="s">
        <v>1659</v>
      </c>
      <c r="C1275" s="6">
        <v>804</v>
      </c>
    </row>
    <row r="1276" customHeight="1" spans="1:3">
      <c r="A1276" s="63">
        <v>22403</v>
      </c>
      <c r="B1276" s="65" t="s">
        <v>1660</v>
      </c>
      <c r="C1276" s="6">
        <f>SUM(C1277:C1281)</f>
        <v>0</v>
      </c>
    </row>
    <row r="1277" customHeight="1" spans="1:3">
      <c r="A1277" s="63">
        <v>2240301</v>
      </c>
      <c r="B1277" s="63" t="s">
        <v>678</v>
      </c>
      <c r="C1277" s="6">
        <v>0</v>
      </c>
    </row>
    <row r="1278" customHeight="1" spans="1:3">
      <c r="A1278" s="63">
        <v>2240302</v>
      </c>
      <c r="B1278" s="63" t="s">
        <v>679</v>
      </c>
      <c r="C1278" s="6">
        <v>0</v>
      </c>
    </row>
    <row r="1279" customHeight="1" spans="1:3">
      <c r="A1279" s="63">
        <v>2240303</v>
      </c>
      <c r="B1279" s="63" t="s">
        <v>680</v>
      </c>
      <c r="C1279" s="6">
        <v>0</v>
      </c>
    </row>
    <row r="1280" customHeight="1" spans="1:3">
      <c r="A1280" s="63">
        <v>2240304</v>
      </c>
      <c r="B1280" s="63" t="s">
        <v>1661</v>
      </c>
      <c r="C1280" s="6">
        <v>0</v>
      </c>
    </row>
    <row r="1281" customHeight="1" spans="1:3">
      <c r="A1281" s="63">
        <v>2240399</v>
      </c>
      <c r="B1281" s="63" t="s">
        <v>1662</v>
      </c>
      <c r="C1281" s="6">
        <v>0</v>
      </c>
    </row>
    <row r="1282" customHeight="1" spans="1:3">
      <c r="A1282" s="63">
        <v>22404</v>
      </c>
      <c r="B1282" s="65" t="s">
        <v>1663</v>
      </c>
      <c r="C1282" s="6">
        <f>SUM(C1283:C1289)</f>
        <v>0</v>
      </c>
    </row>
    <row r="1283" customHeight="1" spans="1:3">
      <c r="A1283" s="63">
        <v>2240401</v>
      </c>
      <c r="B1283" s="63" t="s">
        <v>678</v>
      </c>
      <c r="C1283" s="6">
        <v>0</v>
      </c>
    </row>
    <row r="1284" customHeight="1" spans="1:3">
      <c r="A1284" s="63">
        <v>2240402</v>
      </c>
      <c r="B1284" s="63" t="s">
        <v>679</v>
      </c>
      <c r="C1284" s="6">
        <v>0</v>
      </c>
    </row>
    <row r="1285" customHeight="1" spans="1:3">
      <c r="A1285" s="63">
        <v>2240403</v>
      </c>
      <c r="B1285" s="63" t="s">
        <v>680</v>
      </c>
      <c r="C1285" s="6">
        <v>0</v>
      </c>
    </row>
    <row r="1286" customHeight="1" spans="1:3">
      <c r="A1286" s="63">
        <v>2240404</v>
      </c>
      <c r="B1286" s="63" t="s">
        <v>1664</v>
      </c>
      <c r="C1286" s="6">
        <v>0</v>
      </c>
    </row>
    <row r="1287" customHeight="1" spans="1:3">
      <c r="A1287" s="63">
        <v>2240405</v>
      </c>
      <c r="B1287" s="63" t="s">
        <v>1665</v>
      </c>
      <c r="C1287" s="6">
        <v>0</v>
      </c>
    </row>
    <row r="1288" customHeight="1" spans="1:3">
      <c r="A1288" s="63">
        <v>2240450</v>
      </c>
      <c r="B1288" s="63" t="s">
        <v>687</v>
      </c>
      <c r="C1288" s="6">
        <v>0</v>
      </c>
    </row>
    <row r="1289" customHeight="1" spans="1:3">
      <c r="A1289" s="63">
        <v>2240499</v>
      </c>
      <c r="B1289" s="63" t="s">
        <v>1666</v>
      </c>
      <c r="C1289" s="6">
        <v>0</v>
      </c>
    </row>
    <row r="1290" customHeight="1" spans="1:3">
      <c r="A1290" s="63">
        <v>22405</v>
      </c>
      <c r="B1290" s="65" t="s">
        <v>1667</v>
      </c>
      <c r="C1290" s="6">
        <f>SUM(C1291:C1302)</f>
        <v>0</v>
      </c>
    </row>
    <row r="1291" customHeight="1" spans="1:3">
      <c r="A1291" s="63">
        <v>2240501</v>
      </c>
      <c r="B1291" s="63" t="s">
        <v>678</v>
      </c>
      <c r="C1291" s="6">
        <v>0</v>
      </c>
    </row>
    <row r="1292" customHeight="1" spans="1:3">
      <c r="A1292" s="63">
        <v>2240502</v>
      </c>
      <c r="B1292" s="63" t="s">
        <v>679</v>
      </c>
      <c r="C1292" s="6">
        <v>0</v>
      </c>
    </row>
    <row r="1293" customHeight="1" spans="1:3">
      <c r="A1293" s="63">
        <v>2240503</v>
      </c>
      <c r="B1293" s="63" t="s">
        <v>680</v>
      </c>
      <c r="C1293" s="6">
        <v>0</v>
      </c>
    </row>
    <row r="1294" customHeight="1" spans="1:3">
      <c r="A1294" s="63">
        <v>2240504</v>
      </c>
      <c r="B1294" s="63" t="s">
        <v>1668</v>
      </c>
      <c r="C1294" s="6">
        <v>0</v>
      </c>
    </row>
    <row r="1295" customHeight="1" spans="1:3">
      <c r="A1295" s="63">
        <v>2240505</v>
      </c>
      <c r="B1295" s="63" t="s">
        <v>1669</v>
      </c>
      <c r="C1295" s="6">
        <v>0</v>
      </c>
    </row>
    <row r="1296" customHeight="1" spans="1:3">
      <c r="A1296" s="63">
        <v>2240506</v>
      </c>
      <c r="B1296" s="63" t="s">
        <v>1670</v>
      </c>
      <c r="C1296" s="6">
        <v>0</v>
      </c>
    </row>
    <row r="1297" customHeight="1" spans="1:3">
      <c r="A1297" s="63">
        <v>2240507</v>
      </c>
      <c r="B1297" s="63" t="s">
        <v>1671</v>
      </c>
      <c r="C1297" s="6">
        <v>0</v>
      </c>
    </row>
    <row r="1298" customHeight="1" spans="1:3">
      <c r="A1298" s="63">
        <v>2240508</v>
      </c>
      <c r="B1298" s="63" t="s">
        <v>1672</v>
      </c>
      <c r="C1298" s="6">
        <v>0</v>
      </c>
    </row>
    <row r="1299" customHeight="1" spans="1:3">
      <c r="A1299" s="63">
        <v>2240509</v>
      </c>
      <c r="B1299" s="63" t="s">
        <v>1673</v>
      </c>
      <c r="C1299" s="6">
        <v>0</v>
      </c>
    </row>
    <row r="1300" customHeight="1" spans="1:3">
      <c r="A1300" s="63">
        <v>2240510</v>
      </c>
      <c r="B1300" s="63" t="s">
        <v>1674</v>
      </c>
      <c r="C1300" s="6">
        <v>0</v>
      </c>
    </row>
    <row r="1301" customHeight="1" spans="1:3">
      <c r="A1301" s="63">
        <v>2240550</v>
      </c>
      <c r="B1301" s="63" t="s">
        <v>1675</v>
      </c>
      <c r="C1301" s="6">
        <v>0</v>
      </c>
    </row>
    <row r="1302" customHeight="1" spans="1:3">
      <c r="A1302" s="63">
        <v>2240599</v>
      </c>
      <c r="B1302" s="63" t="s">
        <v>1676</v>
      </c>
      <c r="C1302" s="6">
        <v>0</v>
      </c>
    </row>
    <row r="1303" customHeight="1" spans="1:3">
      <c r="A1303" s="63">
        <v>22406</v>
      </c>
      <c r="B1303" s="65" t="s">
        <v>1677</v>
      </c>
      <c r="C1303" s="6">
        <f>SUM(C1304:C1306)</f>
        <v>1</v>
      </c>
    </row>
    <row r="1304" customHeight="1" spans="1:3">
      <c r="A1304" s="63">
        <v>2240601</v>
      </c>
      <c r="B1304" s="63" t="s">
        <v>1678</v>
      </c>
      <c r="C1304" s="6">
        <v>0</v>
      </c>
    </row>
    <row r="1305" customHeight="1" spans="1:3">
      <c r="A1305" s="63">
        <v>2240602</v>
      </c>
      <c r="B1305" s="63" t="s">
        <v>1679</v>
      </c>
      <c r="C1305" s="6">
        <v>0</v>
      </c>
    </row>
    <row r="1306" customHeight="1" spans="1:3">
      <c r="A1306" s="63">
        <v>2240699</v>
      </c>
      <c r="B1306" s="63" t="s">
        <v>1680</v>
      </c>
      <c r="C1306" s="6">
        <v>1</v>
      </c>
    </row>
    <row r="1307" customHeight="1" spans="1:3">
      <c r="A1307" s="63">
        <v>22407</v>
      </c>
      <c r="B1307" s="65" t="s">
        <v>1681</v>
      </c>
      <c r="C1307" s="66">
        <f>SUM(C1308:C1310)</f>
        <v>46</v>
      </c>
    </row>
    <row r="1308" customHeight="1" spans="1:3">
      <c r="A1308" s="63">
        <v>2240703</v>
      </c>
      <c r="B1308" s="63" t="s">
        <v>1682</v>
      </c>
      <c r="C1308" s="6">
        <v>0</v>
      </c>
    </row>
    <row r="1309" customHeight="1" spans="1:3">
      <c r="A1309" s="63">
        <v>2240704</v>
      </c>
      <c r="B1309" s="63" t="s">
        <v>1683</v>
      </c>
      <c r="C1309" s="6">
        <v>0</v>
      </c>
    </row>
    <row r="1310" customHeight="1" spans="1:3">
      <c r="A1310" s="63">
        <v>2240799</v>
      </c>
      <c r="B1310" s="63" t="s">
        <v>1684</v>
      </c>
      <c r="C1310" s="6">
        <v>46</v>
      </c>
    </row>
    <row r="1311" customHeight="1" spans="1:3">
      <c r="A1311" s="63">
        <v>22499</v>
      </c>
      <c r="B1311" s="65" t="s">
        <v>1685</v>
      </c>
      <c r="C1311" s="6">
        <f>C1312</f>
        <v>87</v>
      </c>
    </row>
    <row r="1312" customHeight="1" spans="1:3">
      <c r="A1312" s="63">
        <v>2249999</v>
      </c>
      <c r="B1312" s="63" t="s">
        <v>1686</v>
      </c>
      <c r="C1312" s="6">
        <v>87</v>
      </c>
    </row>
    <row r="1313" customHeight="1" spans="1:3">
      <c r="A1313" s="63">
        <v>229</v>
      </c>
      <c r="B1313" s="65" t="s">
        <v>1687</v>
      </c>
      <c r="C1313" s="6">
        <f>C1314</f>
        <v>0</v>
      </c>
    </row>
    <row r="1314" customHeight="1" spans="1:3">
      <c r="A1314" s="63">
        <v>22999</v>
      </c>
      <c r="B1314" s="65" t="s">
        <v>1688</v>
      </c>
      <c r="C1314" s="6">
        <f>C1315</f>
        <v>0</v>
      </c>
    </row>
    <row r="1315" customHeight="1" spans="1:3">
      <c r="A1315" s="63">
        <v>2299999</v>
      </c>
      <c r="B1315" s="63" t="s">
        <v>1689</v>
      </c>
      <c r="C1315" s="6">
        <v>0</v>
      </c>
    </row>
    <row r="1316" customHeight="1" spans="1:3">
      <c r="A1316" s="63">
        <v>232</v>
      </c>
      <c r="B1316" s="65" t="s">
        <v>1690</v>
      </c>
      <c r="C1316" s="6">
        <f>SUM(C1317,C1318,C1319)</f>
        <v>2040</v>
      </c>
    </row>
    <row r="1317" customHeight="1" spans="1:3">
      <c r="A1317" s="63">
        <v>23201</v>
      </c>
      <c r="B1317" s="65" t="s">
        <v>1691</v>
      </c>
      <c r="C1317" s="6">
        <v>0</v>
      </c>
    </row>
    <row r="1318" customHeight="1" spans="1:3">
      <c r="A1318" s="63">
        <v>23202</v>
      </c>
      <c r="B1318" s="65" t="s">
        <v>1692</v>
      </c>
      <c r="C1318" s="6">
        <v>0</v>
      </c>
    </row>
    <row r="1319" customHeight="1" spans="1:3">
      <c r="A1319" s="63">
        <v>23203</v>
      </c>
      <c r="B1319" s="65" t="s">
        <v>1693</v>
      </c>
      <c r="C1319" s="6">
        <f>SUM(C1320:C1323)</f>
        <v>2040</v>
      </c>
    </row>
    <row r="1320" ht="17.25" customHeight="1" spans="1:3">
      <c r="A1320" s="63">
        <v>2320301</v>
      </c>
      <c r="B1320" s="63" t="s">
        <v>1694</v>
      </c>
      <c r="C1320" s="6">
        <v>2040</v>
      </c>
    </row>
    <row r="1321" customHeight="1" spans="1:3">
      <c r="A1321" s="63">
        <v>2320302</v>
      </c>
      <c r="B1321" s="63" t="s">
        <v>1695</v>
      </c>
      <c r="C1321" s="6">
        <v>0</v>
      </c>
    </row>
    <row r="1322" customHeight="1" spans="1:3">
      <c r="A1322" s="63">
        <v>2320303</v>
      </c>
      <c r="B1322" s="63" t="s">
        <v>1696</v>
      </c>
      <c r="C1322" s="6">
        <v>0</v>
      </c>
    </row>
    <row r="1323" customHeight="1" spans="1:3">
      <c r="A1323" s="63">
        <v>2320399</v>
      </c>
      <c r="B1323" s="63" t="s">
        <v>1697</v>
      </c>
      <c r="C1323" s="6">
        <v>0</v>
      </c>
    </row>
    <row r="1324" customHeight="1" spans="1:3">
      <c r="A1324" s="63">
        <v>233</v>
      </c>
      <c r="B1324" s="65" t="s">
        <v>1698</v>
      </c>
      <c r="C1324" s="6">
        <f>C1325+C1326+C1327</f>
        <v>0</v>
      </c>
    </row>
    <row r="1325" customHeight="1" spans="1:3">
      <c r="A1325" s="63">
        <v>23301</v>
      </c>
      <c r="B1325" s="65" t="s">
        <v>1699</v>
      </c>
      <c r="C1325" s="6">
        <v>0</v>
      </c>
    </row>
    <row r="1326" customHeight="1" spans="1:3">
      <c r="A1326" s="63">
        <v>23302</v>
      </c>
      <c r="B1326" s="65" t="s">
        <v>1700</v>
      </c>
      <c r="C1326" s="6">
        <v>0</v>
      </c>
    </row>
    <row r="1327" customHeight="1" spans="1:3">
      <c r="A1327" s="63">
        <v>23303</v>
      </c>
      <c r="B1327" s="65" t="s">
        <v>1701</v>
      </c>
      <c r="C1327" s="6">
        <v>0</v>
      </c>
    </row>
  </sheetData>
  <mergeCells count="2">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zoomScaleSheetLayoutView="60" workbookViewId="0">
      <selection activeCell="E17" sqref="E17"/>
    </sheetView>
  </sheetViews>
  <sheetFormatPr defaultColWidth="12.1833333333333" defaultRowHeight="15.55" customHeight="1" outlineLevelCol="7"/>
  <cols>
    <col min="1" max="1" width="9.44166666666667" style="1" customWidth="1"/>
    <col min="2" max="2" width="31.1333333333333" style="1" customWidth="1"/>
    <col min="3" max="6" width="14.5" style="1" customWidth="1"/>
    <col min="7" max="7" width="14.125" style="1" customWidth="1"/>
    <col min="8" max="8" width="14.5" style="1" customWidth="1"/>
    <col min="9" max="16384" width="12.1833333333333" style="1" customWidth="1"/>
  </cols>
  <sheetData>
    <row r="1" customHeight="1" spans="1:1">
      <c r="A1" s="1" t="s">
        <v>1702</v>
      </c>
    </row>
    <row r="2" ht="34" customHeight="1" spans="1:8">
      <c r="A2" s="2" t="s">
        <v>3</v>
      </c>
      <c r="B2" s="2"/>
      <c r="C2" s="2"/>
      <c r="D2" s="2"/>
      <c r="E2" s="2"/>
      <c r="F2" s="2"/>
      <c r="G2" s="2"/>
      <c r="H2" s="2"/>
    </row>
    <row r="3" ht="16.95" customHeight="1" spans="1:8">
      <c r="A3" s="3" t="s">
        <v>674</v>
      </c>
      <c r="B3" s="3"/>
      <c r="C3" s="3"/>
      <c r="D3" s="3"/>
      <c r="E3" s="3"/>
      <c r="F3" s="3"/>
      <c r="G3" s="3"/>
      <c r="H3" s="3"/>
    </row>
    <row r="4" ht="16.95" customHeight="1" spans="1:8">
      <c r="A4" s="4" t="s">
        <v>14</v>
      </c>
      <c r="B4" s="4" t="s">
        <v>15</v>
      </c>
      <c r="C4" s="4" t="s">
        <v>1703</v>
      </c>
      <c r="D4" s="4" t="s">
        <v>1704</v>
      </c>
      <c r="E4" s="4"/>
      <c r="F4" s="4"/>
      <c r="G4" s="4"/>
      <c r="H4" s="4" t="s">
        <v>1705</v>
      </c>
    </row>
    <row r="5" ht="16.95" customHeight="1" spans="1:8">
      <c r="A5" s="4"/>
      <c r="B5" s="4"/>
      <c r="C5" s="4"/>
      <c r="D5" s="4" t="s">
        <v>1706</v>
      </c>
      <c r="E5" s="4"/>
      <c r="F5" s="4"/>
      <c r="G5" s="62" t="s">
        <v>1707</v>
      </c>
      <c r="H5" s="4"/>
    </row>
    <row r="6" ht="16.95" customHeight="1" spans="1:8">
      <c r="A6" s="4"/>
      <c r="B6" s="4"/>
      <c r="C6" s="4"/>
      <c r="D6" s="4" t="s">
        <v>1708</v>
      </c>
      <c r="E6" s="4" t="s">
        <v>1709</v>
      </c>
      <c r="F6" s="4" t="s">
        <v>1710</v>
      </c>
      <c r="G6" s="62"/>
      <c r="H6" s="4"/>
    </row>
    <row r="7" ht="16.95" customHeight="1" spans="1:8">
      <c r="A7" s="63"/>
      <c r="B7" s="4" t="s">
        <v>17</v>
      </c>
      <c r="C7" s="6">
        <f>SUM(C8,C29)</f>
        <v>42498</v>
      </c>
      <c r="D7" s="6">
        <f>SUM(D8,D29)</f>
        <v>0</v>
      </c>
      <c r="E7" s="6">
        <f>SUM(E8,E29)</f>
        <v>0</v>
      </c>
      <c r="F7" s="6">
        <f>SUM(F8,F29)</f>
        <v>0</v>
      </c>
      <c r="G7" s="6">
        <f>SUM(G8,G29)</f>
        <v>0</v>
      </c>
      <c r="H7" s="6">
        <f>SUM(H8,H29)</f>
        <v>42498</v>
      </c>
    </row>
    <row r="8" ht="16.95" customHeight="1" spans="1:8">
      <c r="A8" s="63">
        <v>101</v>
      </c>
      <c r="B8" s="64" t="s">
        <v>18</v>
      </c>
      <c r="C8" s="6">
        <f>SUM(C9:C28)</f>
        <v>31958</v>
      </c>
      <c r="D8" s="6">
        <f>SUM(D9:D28)</f>
        <v>0</v>
      </c>
      <c r="E8" s="6">
        <f>SUM(E9:E28)</f>
        <v>0</v>
      </c>
      <c r="F8" s="6">
        <f>SUM(F9:F28)</f>
        <v>0</v>
      </c>
      <c r="G8" s="6">
        <f>SUM(G9:G28)</f>
        <v>0</v>
      </c>
      <c r="H8" s="6">
        <f>SUM(H9:H28)</f>
        <v>31958</v>
      </c>
    </row>
    <row r="9" ht="16.95" customHeight="1" spans="1:8">
      <c r="A9" s="63">
        <v>10101</v>
      </c>
      <c r="B9" s="5" t="s">
        <v>19</v>
      </c>
      <c r="C9" s="6">
        <v>14535</v>
      </c>
      <c r="D9" s="6">
        <f>E9+F9</f>
        <v>0</v>
      </c>
      <c r="E9" s="6">
        <v>0</v>
      </c>
      <c r="F9" s="6">
        <v>0</v>
      </c>
      <c r="G9" s="6">
        <v>0</v>
      </c>
      <c r="H9" s="6">
        <f>C9+D9+G9</f>
        <v>14535</v>
      </c>
    </row>
    <row r="10" ht="16.95" customHeight="1" spans="1:8">
      <c r="A10" s="63">
        <v>10102</v>
      </c>
      <c r="B10" s="5" t="s">
        <v>56</v>
      </c>
      <c r="C10" s="6">
        <v>0</v>
      </c>
      <c r="D10" s="6">
        <f>E10+F10</f>
        <v>0</v>
      </c>
      <c r="E10" s="6">
        <v>0</v>
      </c>
      <c r="F10" s="6">
        <v>0</v>
      </c>
      <c r="G10" s="6">
        <v>0</v>
      </c>
      <c r="H10" s="6">
        <f>C10+D10+G10</f>
        <v>0</v>
      </c>
    </row>
    <row r="11" ht="16.95" customHeight="1" spans="1:8">
      <c r="A11" s="63">
        <v>10104</v>
      </c>
      <c r="B11" s="5" t="s">
        <v>76</v>
      </c>
      <c r="C11" s="6">
        <v>3281</v>
      </c>
      <c r="D11" s="6">
        <f>E11+F11</f>
        <v>0</v>
      </c>
      <c r="E11" s="6">
        <v>0</v>
      </c>
      <c r="F11" s="6">
        <v>0</v>
      </c>
      <c r="G11" s="6">
        <v>0</v>
      </c>
      <c r="H11" s="6">
        <f>C11+D11+G11</f>
        <v>3281</v>
      </c>
    </row>
    <row r="12" customHeight="1" spans="1:8">
      <c r="A12" s="63">
        <v>10105</v>
      </c>
      <c r="B12" s="5" t="s">
        <v>179</v>
      </c>
      <c r="C12" s="6">
        <v>0</v>
      </c>
      <c r="D12" s="6">
        <f>E12+F12</f>
        <v>0</v>
      </c>
      <c r="E12" s="6">
        <v>0</v>
      </c>
      <c r="F12" s="6">
        <v>0</v>
      </c>
      <c r="G12" s="6">
        <v>0</v>
      </c>
      <c r="H12" s="6">
        <f>C12+D12+G12</f>
        <v>0</v>
      </c>
    </row>
    <row r="13" ht="17.25" customHeight="1" spans="1:8">
      <c r="A13" s="63">
        <v>10106</v>
      </c>
      <c r="B13" s="5" t="s">
        <v>1711</v>
      </c>
      <c r="C13" s="6">
        <v>900</v>
      </c>
      <c r="D13" s="6">
        <f>E13+F13</f>
        <v>0</v>
      </c>
      <c r="E13" s="6">
        <v>0</v>
      </c>
      <c r="F13" s="6">
        <v>0</v>
      </c>
      <c r="G13" s="6">
        <v>0</v>
      </c>
      <c r="H13" s="6">
        <f>C13+D13+G13</f>
        <v>900</v>
      </c>
    </row>
    <row r="14" ht="16.95" customHeight="1" spans="1:8">
      <c r="A14" s="63">
        <v>10107</v>
      </c>
      <c r="B14" s="5" t="s">
        <v>252</v>
      </c>
      <c r="C14" s="6">
        <v>92</v>
      </c>
      <c r="D14" s="6">
        <f>E14+F14</f>
        <v>0</v>
      </c>
      <c r="E14" s="6">
        <v>0</v>
      </c>
      <c r="F14" s="6">
        <v>0</v>
      </c>
      <c r="G14" s="6">
        <v>0</v>
      </c>
      <c r="H14" s="6">
        <f>C14+D14+G14</f>
        <v>92</v>
      </c>
    </row>
    <row r="15" ht="16.95" customHeight="1" spans="1:8">
      <c r="A15" s="63">
        <v>10109</v>
      </c>
      <c r="B15" s="5" t="s">
        <v>257</v>
      </c>
      <c r="C15" s="6">
        <v>2976</v>
      </c>
      <c r="D15" s="6">
        <f>E15+F15</f>
        <v>0</v>
      </c>
      <c r="E15" s="6">
        <v>0</v>
      </c>
      <c r="F15" s="6">
        <v>0</v>
      </c>
      <c r="G15" s="6">
        <v>0</v>
      </c>
      <c r="H15" s="6">
        <f>C15+D15+G15</f>
        <v>2976</v>
      </c>
    </row>
    <row r="16" ht="16.95" customHeight="1" spans="1:8">
      <c r="A16" s="63">
        <v>10110</v>
      </c>
      <c r="B16" s="5" t="s">
        <v>271</v>
      </c>
      <c r="C16" s="6">
        <v>1607</v>
      </c>
      <c r="D16" s="6">
        <f>E16+F16</f>
        <v>0</v>
      </c>
      <c r="E16" s="6">
        <v>0</v>
      </c>
      <c r="F16" s="6">
        <v>0</v>
      </c>
      <c r="G16" s="6">
        <v>0</v>
      </c>
      <c r="H16" s="6">
        <f>C16+D16+G16</f>
        <v>1607</v>
      </c>
    </row>
    <row r="17" ht="16.95" customHeight="1" spans="1:8">
      <c r="A17" s="63">
        <v>10111</v>
      </c>
      <c r="B17" s="5" t="s">
        <v>280</v>
      </c>
      <c r="C17" s="6">
        <v>705</v>
      </c>
      <c r="D17" s="6">
        <f>E17+F17</f>
        <v>0</v>
      </c>
      <c r="E17" s="6">
        <v>0</v>
      </c>
      <c r="F17" s="6">
        <v>0</v>
      </c>
      <c r="G17" s="6">
        <v>0</v>
      </c>
      <c r="H17" s="6">
        <f>C17+D17+G17</f>
        <v>705</v>
      </c>
    </row>
    <row r="18" ht="16.95" customHeight="1" spans="1:8">
      <c r="A18" s="63">
        <v>10112</v>
      </c>
      <c r="B18" s="5" t="s">
        <v>286</v>
      </c>
      <c r="C18" s="6">
        <v>1723</v>
      </c>
      <c r="D18" s="6">
        <f>E18+F18</f>
        <v>0</v>
      </c>
      <c r="E18" s="6">
        <v>0</v>
      </c>
      <c r="F18" s="6">
        <v>0</v>
      </c>
      <c r="G18" s="6">
        <v>0</v>
      </c>
      <c r="H18" s="6">
        <f>C18+D18+G18</f>
        <v>1723</v>
      </c>
    </row>
    <row r="19" ht="16.95" customHeight="1" spans="1:8">
      <c r="A19" s="63">
        <v>10113</v>
      </c>
      <c r="B19" s="5" t="s">
        <v>295</v>
      </c>
      <c r="C19" s="6">
        <v>3014</v>
      </c>
      <c r="D19" s="6">
        <f>E19+F19</f>
        <v>0</v>
      </c>
      <c r="E19" s="6">
        <v>0</v>
      </c>
      <c r="F19" s="6">
        <v>0</v>
      </c>
      <c r="G19" s="6">
        <v>0</v>
      </c>
      <c r="H19" s="6">
        <f>C19+D19+G19</f>
        <v>3014</v>
      </c>
    </row>
    <row r="20" ht="16.95" customHeight="1" spans="1:8">
      <c r="A20" s="63">
        <v>10114</v>
      </c>
      <c r="B20" s="5" t="s">
        <v>1712</v>
      </c>
      <c r="C20" s="6">
        <v>1011</v>
      </c>
      <c r="D20" s="6">
        <f>E20+F20</f>
        <v>0</v>
      </c>
      <c r="E20" s="6">
        <v>0</v>
      </c>
      <c r="F20" s="6">
        <v>0</v>
      </c>
      <c r="G20" s="6">
        <v>0</v>
      </c>
      <c r="H20" s="6">
        <f>C20+D20+G20</f>
        <v>1011</v>
      </c>
    </row>
    <row r="21" ht="16.95" customHeight="1" spans="1:8">
      <c r="A21" s="63">
        <v>10115</v>
      </c>
      <c r="B21" s="5" t="s">
        <v>1713</v>
      </c>
      <c r="C21" s="6">
        <v>0</v>
      </c>
      <c r="D21" s="6">
        <f>E21+F21</f>
        <v>0</v>
      </c>
      <c r="E21" s="6">
        <v>0</v>
      </c>
      <c r="F21" s="6">
        <v>0</v>
      </c>
      <c r="G21" s="6">
        <v>0</v>
      </c>
      <c r="H21" s="6">
        <f>C21+D21+G21</f>
        <v>0</v>
      </c>
    </row>
    <row r="22" ht="16.95" customHeight="1" spans="1:8">
      <c r="A22" s="63">
        <v>10116</v>
      </c>
      <c r="B22" s="5" t="s">
        <v>1714</v>
      </c>
      <c r="C22" s="6">
        <v>0</v>
      </c>
      <c r="D22" s="6">
        <f>E22+F22</f>
        <v>0</v>
      </c>
      <c r="E22" s="6">
        <v>0</v>
      </c>
      <c r="F22" s="6">
        <v>0</v>
      </c>
      <c r="G22" s="6">
        <v>0</v>
      </c>
      <c r="H22" s="6">
        <f>C22+D22+G22</f>
        <v>0</v>
      </c>
    </row>
    <row r="23" ht="16.95" customHeight="1" spans="1:8">
      <c r="A23" s="63">
        <v>10117</v>
      </c>
      <c r="B23" s="5" t="s">
        <v>1715</v>
      </c>
      <c r="C23" s="6">
        <v>0</v>
      </c>
      <c r="D23" s="6">
        <f>E23+F23</f>
        <v>0</v>
      </c>
      <c r="E23" s="6">
        <v>0</v>
      </c>
      <c r="F23" s="6">
        <v>0</v>
      </c>
      <c r="G23" s="6">
        <v>0</v>
      </c>
      <c r="H23" s="6">
        <f>C23+D23+G23</f>
        <v>0</v>
      </c>
    </row>
    <row r="24" ht="16.95" customHeight="1" spans="1:8">
      <c r="A24" s="63">
        <v>10118</v>
      </c>
      <c r="B24" s="5" t="s">
        <v>1716</v>
      </c>
      <c r="C24" s="6">
        <v>1942</v>
      </c>
      <c r="D24" s="6">
        <f>E24+F24</f>
        <v>0</v>
      </c>
      <c r="E24" s="6">
        <v>0</v>
      </c>
      <c r="F24" s="6">
        <v>0</v>
      </c>
      <c r="G24" s="6">
        <v>0</v>
      </c>
      <c r="H24" s="6">
        <f>C24+D24+G24</f>
        <v>1942</v>
      </c>
    </row>
    <row r="25" ht="16.95" customHeight="1" spans="1:8">
      <c r="A25" s="63">
        <v>10119</v>
      </c>
      <c r="B25" s="5" t="s">
        <v>1717</v>
      </c>
      <c r="C25" s="6">
        <v>0</v>
      </c>
      <c r="D25" s="6">
        <f>E25+F25</f>
        <v>0</v>
      </c>
      <c r="E25" s="6">
        <v>0</v>
      </c>
      <c r="F25" s="6">
        <v>0</v>
      </c>
      <c r="G25" s="6">
        <v>0</v>
      </c>
      <c r="H25" s="6">
        <f>C25+D25+G25</f>
        <v>0</v>
      </c>
    </row>
    <row r="26" ht="16.95" customHeight="1" spans="1:8">
      <c r="A26" s="63">
        <v>10120</v>
      </c>
      <c r="B26" s="5" t="s">
        <v>1718</v>
      </c>
      <c r="C26" s="6">
        <v>0</v>
      </c>
      <c r="D26" s="6">
        <f>E26+F26</f>
        <v>0</v>
      </c>
      <c r="E26" s="6">
        <v>0</v>
      </c>
      <c r="F26" s="6">
        <v>0</v>
      </c>
      <c r="G26" s="6">
        <v>0</v>
      </c>
      <c r="H26" s="6">
        <f>C26+D26+G26</f>
        <v>0</v>
      </c>
    </row>
    <row r="27" customHeight="1" spans="1:8">
      <c r="A27" s="63">
        <v>10121</v>
      </c>
      <c r="B27" s="5" t="s">
        <v>1719</v>
      </c>
      <c r="C27" s="6">
        <v>172</v>
      </c>
      <c r="D27" s="6">
        <f>E27+F27</f>
        <v>0</v>
      </c>
      <c r="E27" s="6">
        <v>0</v>
      </c>
      <c r="F27" s="6">
        <v>0</v>
      </c>
      <c r="G27" s="6">
        <v>0</v>
      </c>
      <c r="H27" s="6">
        <f>C27+D27+G27</f>
        <v>172</v>
      </c>
    </row>
    <row r="28" ht="16.95" customHeight="1" spans="1:8">
      <c r="A28" s="63">
        <v>10199</v>
      </c>
      <c r="B28" s="5" t="s">
        <v>1720</v>
      </c>
      <c r="C28" s="6">
        <v>0</v>
      </c>
      <c r="D28" s="6">
        <f>E28+F28</f>
        <v>0</v>
      </c>
      <c r="E28" s="6">
        <v>0</v>
      </c>
      <c r="F28" s="6">
        <v>0</v>
      </c>
      <c r="G28" s="6">
        <v>0</v>
      </c>
      <c r="H28" s="6">
        <f>C28+D28+G28</f>
        <v>0</v>
      </c>
    </row>
    <row r="29" ht="16.95" customHeight="1" spans="1:8">
      <c r="A29" s="63">
        <v>103</v>
      </c>
      <c r="B29" s="64" t="s">
        <v>341</v>
      </c>
      <c r="C29" s="6">
        <f>SUM(C30:C37)</f>
        <v>10540</v>
      </c>
      <c r="D29" s="6">
        <f>SUM(D30:D37)</f>
        <v>0</v>
      </c>
      <c r="E29" s="6">
        <f>SUM(E30:E37)</f>
        <v>0</v>
      </c>
      <c r="F29" s="6">
        <f>SUM(F30:F37)</f>
        <v>0</v>
      </c>
      <c r="G29" s="6">
        <f>SUM(G30:G37)</f>
        <v>0</v>
      </c>
      <c r="H29" s="6">
        <f>SUM(H30:H37)</f>
        <v>10540</v>
      </c>
    </row>
    <row r="30" ht="16.95" customHeight="1" spans="1:8">
      <c r="A30" s="63">
        <v>10302</v>
      </c>
      <c r="B30" s="5" t="s">
        <v>342</v>
      </c>
      <c r="C30" s="6">
        <v>10540</v>
      </c>
      <c r="D30" s="6">
        <f>E30+F30</f>
        <v>0</v>
      </c>
      <c r="E30" s="6">
        <v>0</v>
      </c>
      <c r="F30" s="6">
        <v>0</v>
      </c>
      <c r="G30" s="6">
        <v>0</v>
      </c>
      <c r="H30" s="6">
        <f>C30+D30+G30</f>
        <v>10540</v>
      </c>
    </row>
    <row r="31" ht="16.95" customHeight="1" spans="1:8">
      <c r="A31" s="63">
        <v>10304</v>
      </c>
      <c r="B31" s="5" t="s">
        <v>367</v>
      </c>
      <c r="C31" s="6">
        <v>0</v>
      </c>
      <c r="D31" s="6">
        <f>E31+F31</f>
        <v>0</v>
      </c>
      <c r="E31" s="6">
        <v>0</v>
      </c>
      <c r="F31" s="6">
        <v>0</v>
      </c>
      <c r="G31" s="6">
        <v>0</v>
      </c>
      <c r="H31" s="6">
        <f>C31+D31+G31</f>
        <v>0</v>
      </c>
    </row>
    <row r="32" ht="16.95" customHeight="1" spans="1:8">
      <c r="A32" s="63">
        <v>10305</v>
      </c>
      <c r="B32" s="5" t="s">
        <v>550</v>
      </c>
      <c r="C32" s="6">
        <v>0</v>
      </c>
      <c r="D32" s="6">
        <f>E32+F32</f>
        <v>0</v>
      </c>
      <c r="E32" s="6">
        <v>0</v>
      </c>
      <c r="F32" s="6">
        <v>0</v>
      </c>
      <c r="G32" s="6">
        <v>0</v>
      </c>
      <c r="H32" s="6">
        <f>C32+D32+G32</f>
        <v>0</v>
      </c>
    </row>
    <row r="33" ht="16.95" customHeight="1" spans="1:8">
      <c r="A33" s="63">
        <v>10306</v>
      </c>
      <c r="B33" s="5" t="s">
        <v>583</v>
      </c>
      <c r="C33" s="6">
        <v>0</v>
      </c>
      <c r="D33" s="6">
        <f>E33+F33</f>
        <v>0</v>
      </c>
      <c r="E33" s="6">
        <v>0</v>
      </c>
      <c r="F33" s="6">
        <v>0</v>
      </c>
      <c r="G33" s="6">
        <v>0</v>
      </c>
      <c r="H33" s="6">
        <f>C33+D33+G33</f>
        <v>0</v>
      </c>
    </row>
    <row r="34" ht="16.95" customHeight="1" spans="1:8">
      <c r="A34" s="63">
        <v>10307</v>
      </c>
      <c r="B34" s="5" t="s">
        <v>602</v>
      </c>
      <c r="C34" s="6">
        <v>0</v>
      </c>
      <c r="D34" s="6">
        <f>E34+F34</f>
        <v>0</v>
      </c>
      <c r="E34" s="6">
        <v>0</v>
      </c>
      <c r="F34" s="6">
        <v>0</v>
      </c>
      <c r="G34" s="6">
        <v>0</v>
      </c>
      <c r="H34" s="6">
        <f>C34+D34+G34</f>
        <v>0</v>
      </c>
    </row>
    <row r="35" ht="16.95" customHeight="1" spans="1:8">
      <c r="A35" s="63">
        <v>10308</v>
      </c>
      <c r="B35" s="5" t="s">
        <v>655</v>
      </c>
      <c r="C35" s="6">
        <v>0</v>
      </c>
      <c r="D35" s="6">
        <f>E35+F35</f>
        <v>0</v>
      </c>
      <c r="E35" s="6">
        <v>0</v>
      </c>
      <c r="F35" s="6">
        <v>0</v>
      </c>
      <c r="G35" s="6">
        <v>0</v>
      </c>
      <c r="H35" s="6">
        <f>C35+D35+G35</f>
        <v>0</v>
      </c>
    </row>
    <row r="36" ht="16.95" customHeight="1" spans="1:8">
      <c r="A36" s="63">
        <v>10309</v>
      </c>
      <c r="B36" s="5" t="s">
        <v>658</v>
      </c>
      <c r="C36" s="6">
        <v>0</v>
      </c>
      <c r="D36" s="6">
        <f>E36+F36</f>
        <v>0</v>
      </c>
      <c r="E36" s="6">
        <v>0</v>
      </c>
      <c r="F36" s="6">
        <v>0</v>
      </c>
      <c r="G36" s="6">
        <v>0</v>
      </c>
      <c r="H36" s="6">
        <f>C36+D36+G36</f>
        <v>0</v>
      </c>
    </row>
    <row r="37" ht="16.95" customHeight="1" spans="1:8">
      <c r="A37" s="63">
        <v>10399</v>
      </c>
      <c r="B37" s="5" t="s">
        <v>1721</v>
      </c>
      <c r="C37" s="6">
        <v>0</v>
      </c>
      <c r="D37" s="6">
        <f>E37+F37</f>
        <v>0</v>
      </c>
      <c r="E37" s="6">
        <v>0</v>
      </c>
      <c r="F37" s="6">
        <v>0</v>
      </c>
      <c r="G37" s="6">
        <v>0</v>
      </c>
      <c r="H37" s="6">
        <f>C37+D37+G37</f>
        <v>0</v>
      </c>
    </row>
  </sheetData>
  <mergeCells count="9">
    <mergeCell ref="A2:H2"/>
    <mergeCell ref="A3:H3"/>
    <mergeCell ref="D4:G4"/>
    <mergeCell ref="D5:F5"/>
    <mergeCell ref="A4:A6"/>
    <mergeCell ref="B4:B6"/>
    <mergeCell ref="C4:C6"/>
    <mergeCell ref="G5:G6"/>
    <mergeCell ref="H4:H6"/>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9"/>
  <sheetViews>
    <sheetView workbookViewId="0">
      <selection activeCell="B1" sqref="B1"/>
    </sheetView>
  </sheetViews>
  <sheetFormatPr defaultColWidth="12.1833333333333" defaultRowHeight="16.95" customHeight="1"/>
  <cols>
    <col min="1" max="1" width="5.25" style="19" customWidth="1"/>
    <col min="2" max="2" width="26" style="19" customWidth="1"/>
    <col min="3" max="10" width="7.75" style="19" customWidth="1"/>
    <col min="11" max="11" width="6.125" style="19" customWidth="1"/>
    <col min="12" max="12" width="10.125" style="19" customWidth="1"/>
    <col min="13" max="13" width="8.25" style="19" customWidth="1"/>
    <col min="14" max="14" width="8.375" style="19" customWidth="1"/>
    <col min="15" max="19" width="10.125" style="19" customWidth="1"/>
    <col min="20" max="20" width="8" style="19" customWidth="1"/>
    <col min="21" max="21" width="7.75" style="19" customWidth="1"/>
    <col min="22" max="22" width="5.625" style="19" customWidth="1"/>
    <col min="23" max="23" width="6" style="19" customWidth="1"/>
    <col min="24" max="256" width="12.1833333333333" style="19" customWidth="1"/>
    <col min="257" max="16384" width="12.1833333333333" style="19"/>
  </cols>
  <sheetData>
    <row r="1" s="19" customFormat="1" ht="24" customHeight="1" spans="1:23">
      <c r="A1" s="54" t="s">
        <v>1722</v>
      </c>
      <c r="B1" s="55"/>
      <c r="C1" s="56"/>
      <c r="D1" s="56"/>
      <c r="E1" s="56"/>
      <c r="F1" s="56"/>
      <c r="G1" s="56"/>
      <c r="H1" s="56"/>
      <c r="I1" s="56"/>
      <c r="J1" s="56"/>
      <c r="K1" s="56"/>
      <c r="L1" s="56"/>
      <c r="M1" s="56"/>
      <c r="N1" s="56"/>
      <c r="O1" s="56"/>
      <c r="P1" s="56"/>
      <c r="Q1" s="56"/>
      <c r="R1" s="56"/>
      <c r="S1" s="56"/>
      <c r="T1" s="56"/>
      <c r="U1" s="56"/>
      <c r="V1" s="56"/>
      <c r="W1" s="56"/>
    </row>
    <row r="2" s="19" customFormat="1" ht="34" customHeight="1" spans="1:23">
      <c r="A2" s="57" t="s">
        <v>1723</v>
      </c>
      <c r="B2" s="57"/>
      <c r="C2" s="58"/>
      <c r="D2" s="58"/>
      <c r="E2" s="58"/>
      <c r="F2" s="58"/>
      <c r="G2" s="58"/>
      <c r="H2" s="58"/>
      <c r="I2" s="58"/>
      <c r="J2" s="58"/>
      <c r="K2" s="58"/>
      <c r="L2" s="58"/>
      <c r="M2" s="58"/>
      <c r="N2" s="58"/>
      <c r="O2" s="58"/>
      <c r="P2" s="58"/>
      <c r="Q2" s="58"/>
      <c r="R2" s="58"/>
      <c r="S2" s="58"/>
      <c r="T2" s="58"/>
      <c r="U2" s="58"/>
      <c r="V2" s="58"/>
      <c r="W2" s="58"/>
    </row>
    <row r="3" s="19" customFormat="1" customHeight="1" spans="1:23">
      <c r="A3" s="22" t="s">
        <v>674</v>
      </c>
      <c r="B3" s="22"/>
      <c r="C3" s="22"/>
      <c r="D3" s="22"/>
      <c r="E3" s="22"/>
      <c r="F3" s="22"/>
      <c r="G3" s="22"/>
      <c r="H3" s="22"/>
      <c r="I3" s="22"/>
      <c r="J3" s="22"/>
      <c r="K3" s="22"/>
      <c r="L3" s="22"/>
      <c r="M3" s="22"/>
      <c r="N3" s="22"/>
      <c r="O3" s="22"/>
      <c r="P3" s="22"/>
      <c r="Q3" s="22"/>
      <c r="R3" s="22"/>
      <c r="S3" s="22"/>
      <c r="T3" s="22"/>
      <c r="U3" s="22"/>
      <c r="V3" s="22"/>
      <c r="W3" s="22"/>
    </row>
    <row r="4" s="19" customFormat="1" customHeight="1" spans="1:23">
      <c r="A4" s="24" t="s">
        <v>14</v>
      </c>
      <c r="B4" s="24" t="s">
        <v>15</v>
      </c>
      <c r="C4" s="24" t="s">
        <v>1703</v>
      </c>
      <c r="D4" s="23" t="s">
        <v>1704</v>
      </c>
      <c r="E4" s="23"/>
      <c r="F4" s="23"/>
      <c r="G4" s="23"/>
      <c r="H4" s="23"/>
      <c r="I4" s="23"/>
      <c r="J4" s="23"/>
      <c r="K4" s="23"/>
      <c r="L4" s="23"/>
      <c r="M4" s="23"/>
      <c r="N4" s="23"/>
      <c r="O4" s="23"/>
      <c r="P4" s="23"/>
      <c r="Q4" s="23"/>
      <c r="R4" s="23"/>
      <c r="S4" s="23"/>
      <c r="T4" s="24" t="s">
        <v>1705</v>
      </c>
      <c r="U4" s="24" t="s">
        <v>16</v>
      </c>
      <c r="V4" s="24" t="s">
        <v>1724</v>
      </c>
      <c r="W4" s="24" t="s">
        <v>1725</v>
      </c>
    </row>
    <row r="5" s="37" customFormat="1" customHeight="1" spans="1:23">
      <c r="A5" s="24"/>
      <c r="B5" s="24"/>
      <c r="C5" s="24"/>
      <c r="D5" s="24" t="s">
        <v>1708</v>
      </c>
      <c r="E5" s="24" t="s">
        <v>1726</v>
      </c>
      <c r="F5" s="24" t="s">
        <v>1727</v>
      </c>
      <c r="G5" s="24" t="s">
        <v>1728</v>
      </c>
      <c r="H5" s="24" t="s">
        <v>1729</v>
      </c>
      <c r="I5" s="24" t="s">
        <v>1730</v>
      </c>
      <c r="J5" s="24" t="s">
        <v>1731</v>
      </c>
      <c r="K5" s="24" t="s">
        <v>1732</v>
      </c>
      <c r="L5" s="24" t="s">
        <v>1733</v>
      </c>
      <c r="M5" s="24" t="s">
        <v>1734</v>
      </c>
      <c r="N5" s="24" t="s">
        <v>1735</v>
      </c>
      <c r="O5" s="24" t="s">
        <v>1736</v>
      </c>
      <c r="P5" s="24" t="s">
        <v>1737</v>
      </c>
      <c r="Q5" s="24" t="s">
        <v>1738</v>
      </c>
      <c r="R5" s="24" t="s">
        <v>1739</v>
      </c>
      <c r="S5" s="24" t="s">
        <v>1710</v>
      </c>
      <c r="T5" s="24"/>
      <c r="U5" s="24"/>
      <c r="V5" s="24"/>
      <c r="W5" s="24"/>
    </row>
    <row r="6" s="37" customFormat="1" customHeight="1" spans="1:23">
      <c r="A6" s="24"/>
      <c r="B6" s="24"/>
      <c r="C6" s="59"/>
      <c r="D6" s="59"/>
      <c r="E6" s="59"/>
      <c r="F6" s="59"/>
      <c r="G6" s="59"/>
      <c r="H6" s="59"/>
      <c r="I6" s="59"/>
      <c r="J6" s="59"/>
      <c r="K6" s="59"/>
      <c r="L6" s="59"/>
      <c r="M6" s="59"/>
      <c r="N6" s="59"/>
      <c r="O6" s="59"/>
      <c r="P6" s="59"/>
      <c r="Q6" s="59"/>
      <c r="R6" s="59"/>
      <c r="S6" s="59"/>
      <c r="T6" s="59"/>
      <c r="U6" s="59"/>
      <c r="V6" s="59"/>
      <c r="W6" s="59"/>
    </row>
    <row r="7" s="19" customFormat="1" customHeight="1" spans="1:23">
      <c r="A7" s="39"/>
      <c r="B7" s="60" t="s">
        <v>675</v>
      </c>
      <c r="C7" s="26">
        <f t="shared" ref="C7:W7" si="0">SUM(C8,C35,C45,C51,C63,C74,C85,C92,C114,C128,C144,C151,C160,C168,C176,C180,C186,C196,C200,C204,C209,C218,C219,C222,C226)</f>
        <v>98045</v>
      </c>
      <c r="D7" s="26">
        <f t="shared" si="0"/>
        <v>87354</v>
      </c>
      <c r="E7" s="26">
        <f t="shared" si="0"/>
        <v>1806</v>
      </c>
      <c r="F7" s="26">
        <f t="shared" si="0"/>
        <v>41363</v>
      </c>
      <c r="G7" s="26">
        <f t="shared" si="0"/>
        <v>38220</v>
      </c>
      <c r="H7" s="26">
        <f t="shared" si="0"/>
        <v>0</v>
      </c>
      <c r="I7" s="26">
        <f t="shared" si="0"/>
        <v>0</v>
      </c>
      <c r="J7" s="26">
        <f t="shared" si="0"/>
        <v>0</v>
      </c>
      <c r="K7" s="26">
        <f t="shared" si="0"/>
        <v>7900</v>
      </c>
      <c r="L7" s="26">
        <f t="shared" si="0"/>
        <v>0</v>
      </c>
      <c r="M7" s="26">
        <f t="shared" si="0"/>
        <v>0</v>
      </c>
      <c r="N7" s="26">
        <f t="shared" si="0"/>
        <v>-1935</v>
      </c>
      <c r="O7" s="26">
        <f t="shared" si="0"/>
        <v>0</v>
      </c>
      <c r="P7" s="26">
        <f t="shared" si="0"/>
        <v>0</v>
      </c>
      <c r="Q7" s="26">
        <f t="shared" si="0"/>
        <v>0</v>
      </c>
      <c r="R7" s="26">
        <f t="shared" si="0"/>
        <v>0</v>
      </c>
      <c r="S7" s="26">
        <f t="shared" si="0"/>
        <v>0</v>
      </c>
      <c r="T7" s="26">
        <f t="shared" si="0"/>
        <v>185399</v>
      </c>
      <c r="U7" s="26">
        <f t="shared" si="0"/>
        <v>184103</v>
      </c>
      <c r="V7" s="26">
        <f t="shared" si="0"/>
        <v>1296</v>
      </c>
      <c r="W7" s="26">
        <f t="shared" si="0"/>
        <v>1296</v>
      </c>
    </row>
    <row r="8" s="19" customFormat="1" customHeight="1" spans="1:23">
      <c r="A8" s="39">
        <v>201</v>
      </c>
      <c r="B8" s="61" t="s">
        <v>676</v>
      </c>
      <c r="C8" s="26">
        <f t="shared" ref="C8:W8" si="1">SUM(C9:C34)</f>
        <v>16018</v>
      </c>
      <c r="D8" s="26">
        <f t="shared" si="1"/>
        <v>5913</v>
      </c>
      <c r="E8" s="26">
        <f t="shared" si="1"/>
        <v>171</v>
      </c>
      <c r="F8" s="26">
        <f t="shared" si="1"/>
        <v>9750</v>
      </c>
      <c r="G8" s="26">
        <f t="shared" si="1"/>
        <v>14939</v>
      </c>
      <c r="H8" s="26">
        <f t="shared" si="1"/>
        <v>0</v>
      </c>
      <c r="I8" s="26">
        <f t="shared" si="1"/>
        <v>0</v>
      </c>
      <c r="J8" s="26">
        <f t="shared" si="1"/>
        <v>0</v>
      </c>
      <c r="K8" s="26">
        <f t="shared" si="1"/>
        <v>0</v>
      </c>
      <c r="L8" s="26">
        <f t="shared" si="1"/>
        <v>0</v>
      </c>
      <c r="M8" s="26">
        <f t="shared" si="1"/>
        <v>-17012</v>
      </c>
      <c r="N8" s="26">
        <f t="shared" si="1"/>
        <v>-1935</v>
      </c>
      <c r="O8" s="26">
        <f t="shared" si="1"/>
        <v>0</v>
      </c>
      <c r="P8" s="26">
        <f t="shared" si="1"/>
        <v>0</v>
      </c>
      <c r="Q8" s="26">
        <f t="shared" si="1"/>
        <v>0</v>
      </c>
      <c r="R8" s="26">
        <f t="shared" si="1"/>
        <v>0</v>
      </c>
      <c r="S8" s="26">
        <f t="shared" si="1"/>
        <v>0</v>
      </c>
      <c r="T8" s="26">
        <f t="shared" si="1"/>
        <v>21931</v>
      </c>
      <c r="U8" s="26">
        <f t="shared" si="1"/>
        <v>21211</v>
      </c>
      <c r="V8" s="26">
        <f t="shared" si="1"/>
        <v>720</v>
      </c>
      <c r="W8" s="26">
        <f t="shared" si="1"/>
        <v>720</v>
      </c>
    </row>
    <row r="9" s="19" customFormat="1" customHeight="1" spans="1:23">
      <c r="A9" s="39">
        <v>20101</v>
      </c>
      <c r="B9" s="40" t="s">
        <v>677</v>
      </c>
      <c r="C9" s="26">
        <v>1020</v>
      </c>
      <c r="D9" s="26">
        <f t="shared" ref="D9:D34" si="2">SUM(E9:S9)</f>
        <v>34</v>
      </c>
      <c r="E9" s="26">
        <v>0</v>
      </c>
      <c r="F9" s="26">
        <v>0</v>
      </c>
      <c r="G9" s="26">
        <v>34</v>
      </c>
      <c r="H9" s="26">
        <v>0</v>
      </c>
      <c r="I9" s="26">
        <v>0</v>
      </c>
      <c r="J9" s="26">
        <v>0</v>
      </c>
      <c r="K9" s="26">
        <v>0</v>
      </c>
      <c r="L9" s="26">
        <v>0</v>
      </c>
      <c r="M9" s="26">
        <v>0</v>
      </c>
      <c r="N9" s="26">
        <v>0</v>
      </c>
      <c r="O9" s="26">
        <v>0</v>
      </c>
      <c r="P9" s="26">
        <v>0</v>
      </c>
      <c r="Q9" s="26">
        <v>0</v>
      </c>
      <c r="R9" s="26">
        <v>0</v>
      </c>
      <c r="S9" s="26">
        <v>0</v>
      </c>
      <c r="T9" s="26">
        <f t="shared" ref="T9:T34" si="3">C9+D9</f>
        <v>1054</v>
      </c>
      <c r="U9" s="26">
        <f>'[51]L02'!C7</f>
        <v>1054</v>
      </c>
      <c r="V9" s="26">
        <f t="shared" ref="V9:V34" si="4">T9-U9</f>
        <v>0</v>
      </c>
      <c r="W9" s="26">
        <v>0</v>
      </c>
    </row>
    <row r="10" s="19" customFormat="1" customHeight="1" spans="1:23">
      <c r="A10" s="39">
        <v>20102</v>
      </c>
      <c r="B10" s="40" t="s">
        <v>689</v>
      </c>
      <c r="C10" s="26">
        <v>650</v>
      </c>
      <c r="D10" s="26">
        <f t="shared" si="2"/>
        <v>34</v>
      </c>
      <c r="E10" s="26">
        <v>0</v>
      </c>
      <c r="F10" s="26">
        <v>34</v>
      </c>
      <c r="G10" s="26">
        <v>0</v>
      </c>
      <c r="H10" s="26">
        <v>0</v>
      </c>
      <c r="I10" s="26">
        <v>0</v>
      </c>
      <c r="J10" s="26">
        <v>0</v>
      </c>
      <c r="K10" s="26">
        <v>0</v>
      </c>
      <c r="L10" s="26">
        <v>0</v>
      </c>
      <c r="M10" s="26">
        <v>0</v>
      </c>
      <c r="N10" s="26">
        <v>0</v>
      </c>
      <c r="O10" s="26">
        <v>0</v>
      </c>
      <c r="P10" s="26">
        <v>0</v>
      </c>
      <c r="Q10" s="26">
        <v>0</v>
      </c>
      <c r="R10" s="26">
        <v>0</v>
      </c>
      <c r="S10" s="26">
        <v>0</v>
      </c>
      <c r="T10" s="26">
        <f t="shared" si="3"/>
        <v>684</v>
      </c>
      <c r="U10" s="26">
        <f>'[51]L02'!C19</f>
        <v>684</v>
      </c>
      <c r="V10" s="26">
        <f t="shared" si="4"/>
        <v>0</v>
      </c>
      <c r="W10" s="26">
        <v>0</v>
      </c>
    </row>
    <row r="11" s="19" customFormat="1" customHeight="1" spans="1:23">
      <c r="A11" s="39">
        <v>20103</v>
      </c>
      <c r="B11" s="40" t="s">
        <v>694</v>
      </c>
      <c r="C11" s="26">
        <v>7697</v>
      </c>
      <c r="D11" s="26">
        <f t="shared" si="2"/>
        <v>44</v>
      </c>
      <c r="E11" s="26">
        <v>0</v>
      </c>
      <c r="F11" s="26">
        <v>0</v>
      </c>
      <c r="G11" s="26">
        <v>44</v>
      </c>
      <c r="H11" s="26">
        <v>0</v>
      </c>
      <c r="I11" s="26">
        <v>0</v>
      </c>
      <c r="J11" s="26">
        <v>0</v>
      </c>
      <c r="K11" s="26">
        <v>0</v>
      </c>
      <c r="L11" s="26">
        <v>0</v>
      </c>
      <c r="M11" s="26">
        <v>0</v>
      </c>
      <c r="N11" s="26">
        <v>0</v>
      </c>
      <c r="O11" s="26">
        <v>0</v>
      </c>
      <c r="P11" s="26">
        <v>0</v>
      </c>
      <c r="Q11" s="26">
        <v>0</v>
      </c>
      <c r="R11" s="26">
        <v>0</v>
      </c>
      <c r="S11" s="26">
        <v>0</v>
      </c>
      <c r="T11" s="26">
        <f t="shared" si="3"/>
        <v>7741</v>
      </c>
      <c r="U11" s="26">
        <f>'[51]L02'!C28</f>
        <v>7741</v>
      </c>
      <c r="V11" s="26">
        <f t="shared" si="4"/>
        <v>0</v>
      </c>
      <c r="W11" s="26">
        <v>0</v>
      </c>
    </row>
    <row r="12" s="19" customFormat="1" customHeight="1" spans="1:23">
      <c r="A12" s="39">
        <v>20104</v>
      </c>
      <c r="B12" s="40" t="s">
        <v>701</v>
      </c>
      <c r="C12" s="26">
        <v>218</v>
      </c>
      <c r="D12" s="26">
        <f t="shared" si="2"/>
        <v>155</v>
      </c>
      <c r="E12" s="26">
        <v>0</v>
      </c>
      <c r="F12" s="26">
        <v>20</v>
      </c>
      <c r="G12" s="26">
        <v>135</v>
      </c>
      <c r="H12" s="26">
        <v>0</v>
      </c>
      <c r="I12" s="26">
        <v>0</v>
      </c>
      <c r="J12" s="26">
        <v>0</v>
      </c>
      <c r="K12" s="26">
        <v>0</v>
      </c>
      <c r="L12" s="26">
        <v>0</v>
      </c>
      <c r="M12" s="26">
        <v>0</v>
      </c>
      <c r="N12" s="26">
        <v>0</v>
      </c>
      <c r="O12" s="26">
        <v>0</v>
      </c>
      <c r="P12" s="26">
        <v>0</v>
      </c>
      <c r="Q12" s="26">
        <v>0</v>
      </c>
      <c r="R12" s="26">
        <v>0</v>
      </c>
      <c r="S12" s="26">
        <v>0</v>
      </c>
      <c r="T12" s="26">
        <f t="shared" si="3"/>
        <v>373</v>
      </c>
      <c r="U12" s="26">
        <f>'[51]L02'!C39</f>
        <v>373</v>
      </c>
      <c r="V12" s="26">
        <f t="shared" si="4"/>
        <v>0</v>
      </c>
      <c r="W12" s="26">
        <v>0</v>
      </c>
    </row>
    <row r="13" s="19" customFormat="1" customHeight="1" spans="1:23">
      <c r="A13" s="39">
        <v>20105</v>
      </c>
      <c r="B13" s="40" t="s">
        <v>708</v>
      </c>
      <c r="C13" s="26">
        <v>316</v>
      </c>
      <c r="D13" s="26">
        <f t="shared" si="2"/>
        <v>137</v>
      </c>
      <c r="E13" s="26">
        <v>0</v>
      </c>
      <c r="F13" s="26">
        <v>130</v>
      </c>
      <c r="G13" s="26">
        <v>7</v>
      </c>
      <c r="H13" s="26">
        <v>0</v>
      </c>
      <c r="I13" s="26">
        <v>0</v>
      </c>
      <c r="J13" s="26">
        <v>0</v>
      </c>
      <c r="K13" s="26">
        <v>0</v>
      </c>
      <c r="L13" s="26">
        <v>0</v>
      </c>
      <c r="M13" s="26">
        <v>0</v>
      </c>
      <c r="N13" s="26">
        <v>0</v>
      </c>
      <c r="O13" s="26">
        <v>0</v>
      </c>
      <c r="P13" s="26">
        <v>0</v>
      </c>
      <c r="Q13" s="26">
        <v>0</v>
      </c>
      <c r="R13" s="26">
        <v>0</v>
      </c>
      <c r="S13" s="26">
        <v>0</v>
      </c>
      <c r="T13" s="26">
        <f t="shared" si="3"/>
        <v>453</v>
      </c>
      <c r="U13" s="26">
        <f>'[51]L02'!C50</f>
        <v>453</v>
      </c>
      <c r="V13" s="26">
        <f t="shared" si="4"/>
        <v>0</v>
      </c>
      <c r="W13" s="26">
        <v>0</v>
      </c>
    </row>
    <row r="14" s="19" customFormat="1" customHeight="1" spans="1:23">
      <c r="A14" s="39">
        <v>20106</v>
      </c>
      <c r="B14" s="40" t="s">
        <v>715</v>
      </c>
      <c r="C14" s="26">
        <v>670</v>
      </c>
      <c r="D14" s="26">
        <f t="shared" si="2"/>
        <v>253</v>
      </c>
      <c r="E14" s="26">
        <v>171</v>
      </c>
      <c r="F14" s="26">
        <v>0</v>
      </c>
      <c r="G14" s="26">
        <v>82</v>
      </c>
      <c r="H14" s="26">
        <v>0</v>
      </c>
      <c r="I14" s="26">
        <v>0</v>
      </c>
      <c r="J14" s="26">
        <v>0</v>
      </c>
      <c r="K14" s="26">
        <v>0</v>
      </c>
      <c r="L14" s="26">
        <v>0</v>
      </c>
      <c r="M14" s="26">
        <v>0</v>
      </c>
      <c r="N14" s="26">
        <v>0</v>
      </c>
      <c r="O14" s="26">
        <v>0</v>
      </c>
      <c r="P14" s="26">
        <v>0</v>
      </c>
      <c r="Q14" s="26">
        <v>0</v>
      </c>
      <c r="R14" s="26">
        <v>0</v>
      </c>
      <c r="S14" s="26">
        <v>0</v>
      </c>
      <c r="T14" s="26">
        <f t="shared" si="3"/>
        <v>923</v>
      </c>
      <c r="U14" s="26">
        <f>'[51]L02'!C61</f>
        <v>923</v>
      </c>
      <c r="V14" s="26">
        <f t="shared" si="4"/>
        <v>0</v>
      </c>
      <c r="W14" s="26">
        <v>0</v>
      </c>
    </row>
    <row r="15" s="19" customFormat="1" customHeight="1" spans="1:23">
      <c r="A15" s="39">
        <v>20107</v>
      </c>
      <c r="B15" s="40" t="s">
        <v>722</v>
      </c>
      <c r="C15" s="26">
        <v>458</v>
      </c>
      <c r="D15" s="26">
        <f t="shared" si="2"/>
        <v>0</v>
      </c>
      <c r="E15" s="26">
        <v>0</v>
      </c>
      <c r="F15" s="26">
        <v>0</v>
      </c>
      <c r="G15" s="26">
        <v>0</v>
      </c>
      <c r="H15" s="26">
        <v>0</v>
      </c>
      <c r="I15" s="26">
        <v>0</v>
      </c>
      <c r="J15" s="26">
        <v>0</v>
      </c>
      <c r="K15" s="26">
        <v>0</v>
      </c>
      <c r="L15" s="26">
        <v>0</v>
      </c>
      <c r="M15" s="26">
        <v>0</v>
      </c>
      <c r="N15" s="26">
        <v>0</v>
      </c>
      <c r="O15" s="26">
        <v>0</v>
      </c>
      <c r="P15" s="26">
        <v>0</v>
      </c>
      <c r="Q15" s="26">
        <v>0</v>
      </c>
      <c r="R15" s="26">
        <v>0</v>
      </c>
      <c r="S15" s="26">
        <v>0</v>
      </c>
      <c r="T15" s="26">
        <f t="shared" si="3"/>
        <v>458</v>
      </c>
      <c r="U15" s="26">
        <f>'[51]L02'!C72</f>
        <v>458</v>
      </c>
      <c r="V15" s="26">
        <f t="shared" si="4"/>
        <v>0</v>
      </c>
      <c r="W15" s="26">
        <v>0</v>
      </c>
    </row>
    <row r="16" s="19" customFormat="1" customHeight="1" spans="1:23">
      <c r="A16" s="39">
        <v>20108</v>
      </c>
      <c r="B16" s="40" t="s">
        <v>725</v>
      </c>
      <c r="C16" s="26">
        <v>277</v>
      </c>
      <c r="D16" s="26">
        <f t="shared" si="2"/>
        <v>404</v>
      </c>
      <c r="E16" s="26">
        <v>0</v>
      </c>
      <c r="F16" s="26">
        <v>107</v>
      </c>
      <c r="G16" s="26">
        <v>0</v>
      </c>
      <c r="H16" s="26">
        <v>0</v>
      </c>
      <c r="I16" s="26">
        <v>0</v>
      </c>
      <c r="J16" s="26">
        <v>0</v>
      </c>
      <c r="K16" s="26">
        <v>0</v>
      </c>
      <c r="L16" s="26">
        <v>0</v>
      </c>
      <c r="M16" s="26">
        <v>297</v>
      </c>
      <c r="N16" s="26">
        <v>0</v>
      </c>
      <c r="O16" s="26">
        <v>0</v>
      </c>
      <c r="P16" s="26">
        <v>0</v>
      </c>
      <c r="Q16" s="26">
        <v>0</v>
      </c>
      <c r="R16" s="26">
        <v>0</v>
      </c>
      <c r="S16" s="26">
        <v>0</v>
      </c>
      <c r="T16" s="26">
        <f t="shared" si="3"/>
        <v>681</v>
      </c>
      <c r="U16" s="26">
        <f>'[51]L02'!C80</f>
        <v>681</v>
      </c>
      <c r="V16" s="26">
        <f t="shared" si="4"/>
        <v>0</v>
      </c>
      <c r="W16" s="26">
        <v>0</v>
      </c>
    </row>
    <row r="17" s="19" customFormat="1" customHeight="1" spans="1:23">
      <c r="A17" s="39">
        <v>20109</v>
      </c>
      <c r="B17" s="40" t="s">
        <v>729</v>
      </c>
      <c r="C17" s="26">
        <v>0</v>
      </c>
      <c r="D17" s="26">
        <f t="shared" si="2"/>
        <v>0</v>
      </c>
      <c r="E17" s="26">
        <v>0</v>
      </c>
      <c r="F17" s="26">
        <v>0</v>
      </c>
      <c r="G17" s="26">
        <v>0</v>
      </c>
      <c r="H17" s="26">
        <v>0</v>
      </c>
      <c r="I17" s="26">
        <v>0</v>
      </c>
      <c r="J17" s="26">
        <v>0</v>
      </c>
      <c r="K17" s="26">
        <v>0</v>
      </c>
      <c r="L17" s="26">
        <v>0</v>
      </c>
      <c r="M17" s="26">
        <v>0</v>
      </c>
      <c r="N17" s="26">
        <v>0</v>
      </c>
      <c r="O17" s="26">
        <v>0</v>
      </c>
      <c r="P17" s="26">
        <v>0</v>
      </c>
      <c r="Q17" s="26">
        <v>0</v>
      </c>
      <c r="R17" s="26">
        <v>0</v>
      </c>
      <c r="S17" s="26">
        <v>0</v>
      </c>
      <c r="T17" s="26">
        <f t="shared" si="3"/>
        <v>0</v>
      </c>
      <c r="U17" s="26">
        <f>'[51]L02'!C89</f>
        <v>0</v>
      </c>
      <c r="V17" s="26">
        <f t="shared" si="4"/>
        <v>0</v>
      </c>
      <c r="W17" s="26">
        <v>0</v>
      </c>
    </row>
    <row r="18" s="19" customFormat="1" customHeight="1" spans="1:23">
      <c r="A18" s="39">
        <v>20111</v>
      </c>
      <c r="B18" s="40" t="s">
        <v>737</v>
      </c>
      <c r="C18" s="26">
        <v>251</v>
      </c>
      <c r="D18" s="26">
        <f t="shared" si="2"/>
        <v>749</v>
      </c>
      <c r="E18" s="26">
        <v>0</v>
      </c>
      <c r="F18" s="26">
        <v>0</v>
      </c>
      <c r="G18" s="26">
        <v>1000</v>
      </c>
      <c r="H18" s="26">
        <v>0</v>
      </c>
      <c r="I18" s="26">
        <v>0</v>
      </c>
      <c r="J18" s="26">
        <v>0</v>
      </c>
      <c r="K18" s="26">
        <v>0</v>
      </c>
      <c r="L18" s="26">
        <v>0</v>
      </c>
      <c r="M18" s="26">
        <v>-251</v>
      </c>
      <c r="N18" s="26">
        <v>0</v>
      </c>
      <c r="O18" s="26">
        <v>0</v>
      </c>
      <c r="P18" s="26">
        <v>0</v>
      </c>
      <c r="Q18" s="26">
        <v>0</v>
      </c>
      <c r="R18" s="26">
        <v>0</v>
      </c>
      <c r="S18" s="26">
        <v>0</v>
      </c>
      <c r="T18" s="26">
        <f t="shared" si="3"/>
        <v>1000</v>
      </c>
      <c r="U18" s="26">
        <f>'[51]L02'!C102</f>
        <v>929</v>
      </c>
      <c r="V18" s="26">
        <f t="shared" si="4"/>
        <v>71</v>
      </c>
      <c r="W18" s="26">
        <v>71</v>
      </c>
    </row>
    <row r="19" s="19" customFormat="1" customHeight="1" spans="1:23">
      <c r="A19" s="39">
        <v>20113</v>
      </c>
      <c r="B19" s="40" t="s">
        <v>742</v>
      </c>
      <c r="C19" s="26">
        <v>291</v>
      </c>
      <c r="D19" s="26">
        <f t="shared" si="2"/>
        <v>10</v>
      </c>
      <c r="E19" s="26">
        <v>0</v>
      </c>
      <c r="F19" s="26">
        <v>0</v>
      </c>
      <c r="G19" s="26">
        <v>10</v>
      </c>
      <c r="H19" s="26">
        <v>0</v>
      </c>
      <c r="I19" s="26">
        <v>0</v>
      </c>
      <c r="J19" s="26">
        <v>0</v>
      </c>
      <c r="K19" s="26">
        <v>0</v>
      </c>
      <c r="L19" s="26">
        <v>0</v>
      </c>
      <c r="M19" s="26">
        <v>0</v>
      </c>
      <c r="N19" s="26">
        <v>0</v>
      </c>
      <c r="O19" s="26">
        <v>0</v>
      </c>
      <c r="P19" s="26">
        <v>0</v>
      </c>
      <c r="Q19" s="26">
        <v>0</v>
      </c>
      <c r="R19" s="26">
        <v>0</v>
      </c>
      <c r="S19" s="26">
        <v>0</v>
      </c>
      <c r="T19" s="26">
        <f t="shared" si="3"/>
        <v>301</v>
      </c>
      <c r="U19" s="26">
        <f>'[51]L02'!C111</f>
        <v>301</v>
      </c>
      <c r="V19" s="26">
        <f t="shared" si="4"/>
        <v>0</v>
      </c>
      <c r="W19" s="26">
        <v>0</v>
      </c>
    </row>
    <row r="20" s="19" customFormat="1" customHeight="1" spans="1:23">
      <c r="A20" s="39">
        <v>20114</v>
      </c>
      <c r="B20" s="40" t="s">
        <v>749</v>
      </c>
      <c r="C20" s="26">
        <v>0</v>
      </c>
      <c r="D20" s="26">
        <f t="shared" si="2"/>
        <v>11</v>
      </c>
      <c r="E20" s="26">
        <v>0</v>
      </c>
      <c r="F20" s="26">
        <v>0</v>
      </c>
      <c r="G20" s="26">
        <v>24</v>
      </c>
      <c r="H20" s="26">
        <v>0</v>
      </c>
      <c r="I20" s="26">
        <v>0</v>
      </c>
      <c r="J20" s="26">
        <v>0</v>
      </c>
      <c r="K20" s="26">
        <v>0</v>
      </c>
      <c r="L20" s="26">
        <v>0</v>
      </c>
      <c r="M20" s="26">
        <v>-13</v>
      </c>
      <c r="N20" s="26">
        <v>0</v>
      </c>
      <c r="O20" s="26">
        <v>0</v>
      </c>
      <c r="P20" s="26">
        <v>0</v>
      </c>
      <c r="Q20" s="26">
        <v>0</v>
      </c>
      <c r="R20" s="26">
        <v>0</v>
      </c>
      <c r="S20" s="26">
        <v>0</v>
      </c>
      <c r="T20" s="26">
        <f t="shared" si="3"/>
        <v>11</v>
      </c>
      <c r="U20" s="26">
        <f>'[51]L02'!C122</f>
        <v>11</v>
      </c>
      <c r="V20" s="26">
        <f t="shared" si="4"/>
        <v>0</v>
      </c>
      <c r="W20" s="26">
        <v>0</v>
      </c>
    </row>
    <row r="21" s="19" customFormat="1" customHeight="1" spans="1:23">
      <c r="A21" s="39">
        <v>20123</v>
      </c>
      <c r="B21" s="40" t="s">
        <v>757</v>
      </c>
      <c r="C21" s="26">
        <v>0</v>
      </c>
      <c r="D21" s="26">
        <f t="shared" si="2"/>
        <v>4</v>
      </c>
      <c r="E21" s="26">
        <v>0</v>
      </c>
      <c r="F21" s="26">
        <v>3</v>
      </c>
      <c r="G21" s="26">
        <v>1</v>
      </c>
      <c r="H21" s="26">
        <v>0</v>
      </c>
      <c r="I21" s="26">
        <v>0</v>
      </c>
      <c r="J21" s="26">
        <v>0</v>
      </c>
      <c r="K21" s="26">
        <v>0</v>
      </c>
      <c r="L21" s="26">
        <v>0</v>
      </c>
      <c r="M21" s="26">
        <v>0</v>
      </c>
      <c r="N21" s="26">
        <v>0</v>
      </c>
      <c r="O21" s="26">
        <v>0</v>
      </c>
      <c r="P21" s="26">
        <v>0</v>
      </c>
      <c r="Q21" s="26">
        <v>0</v>
      </c>
      <c r="R21" s="26">
        <v>0</v>
      </c>
      <c r="S21" s="26">
        <v>0</v>
      </c>
      <c r="T21" s="26">
        <f t="shared" si="3"/>
        <v>4</v>
      </c>
      <c r="U21" s="26">
        <f>'[51]L02'!C134</f>
        <v>4</v>
      </c>
      <c r="V21" s="26">
        <f t="shared" si="4"/>
        <v>0</v>
      </c>
      <c r="W21" s="26">
        <v>0</v>
      </c>
    </row>
    <row r="22" s="19" customFormat="1" customHeight="1" spans="1:23">
      <c r="A22" s="39">
        <v>20125</v>
      </c>
      <c r="B22" s="40" t="s">
        <v>760</v>
      </c>
      <c r="C22" s="26">
        <v>0</v>
      </c>
      <c r="D22" s="26">
        <f t="shared" si="2"/>
        <v>0</v>
      </c>
      <c r="E22" s="26">
        <v>0</v>
      </c>
      <c r="F22" s="26">
        <v>0</v>
      </c>
      <c r="G22" s="26">
        <v>0</v>
      </c>
      <c r="H22" s="26">
        <v>0</v>
      </c>
      <c r="I22" s="26">
        <v>0</v>
      </c>
      <c r="J22" s="26">
        <v>0</v>
      </c>
      <c r="K22" s="26">
        <v>0</v>
      </c>
      <c r="L22" s="26">
        <v>0</v>
      </c>
      <c r="M22" s="26">
        <v>0</v>
      </c>
      <c r="N22" s="26">
        <v>0</v>
      </c>
      <c r="O22" s="26">
        <v>0</v>
      </c>
      <c r="P22" s="26">
        <v>0</v>
      </c>
      <c r="Q22" s="26">
        <v>0</v>
      </c>
      <c r="R22" s="26">
        <v>0</v>
      </c>
      <c r="S22" s="26">
        <v>0</v>
      </c>
      <c r="T22" s="26">
        <f t="shared" si="3"/>
        <v>0</v>
      </c>
      <c r="U22" s="26">
        <f>'[51]L02'!C141</f>
        <v>0</v>
      </c>
      <c r="V22" s="26">
        <f t="shared" si="4"/>
        <v>0</v>
      </c>
      <c r="W22" s="26">
        <v>0</v>
      </c>
    </row>
    <row r="23" s="19" customFormat="1" customHeight="1" spans="1:23">
      <c r="A23" s="39">
        <v>20126</v>
      </c>
      <c r="B23" s="40" t="s">
        <v>764</v>
      </c>
      <c r="C23" s="26">
        <v>0</v>
      </c>
      <c r="D23" s="26">
        <f t="shared" si="2"/>
        <v>0</v>
      </c>
      <c r="E23" s="26">
        <v>0</v>
      </c>
      <c r="F23" s="26">
        <v>0</v>
      </c>
      <c r="G23" s="26">
        <v>0</v>
      </c>
      <c r="H23" s="26">
        <v>0</v>
      </c>
      <c r="I23" s="26">
        <v>0</v>
      </c>
      <c r="J23" s="26">
        <v>0</v>
      </c>
      <c r="K23" s="26">
        <v>0</v>
      </c>
      <c r="L23" s="26">
        <v>0</v>
      </c>
      <c r="M23" s="26">
        <v>0</v>
      </c>
      <c r="N23" s="26">
        <v>0</v>
      </c>
      <c r="O23" s="26">
        <v>0</v>
      </c>
      <c r="P23" s="26">
        <v>0</v>
      </c>
      <c r="Q23" s="26">
        <v>0</v>
      </c>
      <c r="R23" s="26">
        <v>0</v>
      </c>
      <c r="S23" s="26">
        <v>0</v>
      </c>
      <c r="T23" s="26">
        <f t="shared" si="3"/>
        <v>0</v>
      </c>
      <c r="U23" s="26">
        <f>'[51]L02'!C149</f>
        <v>0</v>
      </c>
      <c r="V23" s="26">
        <f t="shared" si="4"/>
        <v>0</v>
      </c>
      <c r="W23" s="26">
        <v>0</v>
      </c>
    </row>
    <row r="24" s="19" customFormat="1" customHeight="1" spans="1:23">
      <c r="A24" s="39">
        <v>20128</v>
      </c>
      <c r="B24" s="40" t="s">
        <v>767</v>
      </c>
      <c r="C24" s="26">
        <v>99</v>
      </c>
      <c r="D24" s="26">
        <f t="shared" si="2"/>
        <v>0</v>
      </c>
      <c r="E24" s="26">
        <v>0</v>
      </c>
      <c r="F24" s="26">
        <v>0</v>
      </c>
      <c r="G24" s="26">
        <v>0</v>
      </c>
      <c r="H24" s="26">
        <v>0</v>
      </c>
      <c r="I24" s="26">
        <v>0</v>
      </c>
      <c r="J24" s="26">
        <v>0</v>
      </c>
      <c r="K24" s="26">
        <v>0</v>
      </c>
      <c r="L24" s="26">
        <v>0</v>
      </c>
      <c r="M24" s="26">
        <v>0</v>
      </c>
      <c r="N24" s="26">
        <v>0</v>
      </c>
      <c r="O24" s="26">
        <v>0</v>
      </c>
      <c r="P24" s="26">
        <v>0</v>
      </c>
      <c r="Q24" s="26">
        <v>0</v>
      </c>
      <c r="R24" s="26">
        <v>0</v>
      </c>
      <c r="S24" s="26">
        <v>0</v>
      </c>
      <c r="T24" s="26">
        <f t="shared" si="3"/>
        <v>99</v>
      </c>
      <c r="U24" s="26">
        <f>'[51]L02'!C155</f>
        <v>99</v>
      </c>
      <c r="V24" s="26">
        <f t="shared" si="4"/>
        <v>0</v>
      </c>
      <c r="W24" s="26">
        <v>0</v>
      </c>
    </row>
    <row r="25" s="19" customFormat="1" customHeight="1" spans="1:23">
      <c r="A25" s="39">
        <v>20129</v>
      </c>
      <c r="B25" s="40" t="s">
        <v>769</v>
      </c>
      <c r="C25" s="26">
        <v>95</v>
      </c>
      <c r="D25" s="26">
        <f t="shared" si="2"/>
        <v>103</v>
      </c>
      <c r="E25" s="26">
        <v>0</v>
      </c>
      <c r="F25" s="26">
        <v>103</v>
      </c>
      <c r="G25" s="26">
        <v>0</v>
      </c>
      <c r="H25" s="26">
        <v>0</v>
      </c>
      <c r="I25" s="26">
        <v>0</v>
      </c>
      <c r="J25" s="26">
        <v>0</v>
      </c>
      <c r="K25" s="26">
        <v>0</v>
      </c>
      <c r="L25" s="26">
        <v>0</v>
      </c>
      <c r="M25" s="26">
        <v>0</v>
      </c>
      <c r="N25" s="26">
        <v>0</v>
      </c>
      <c r="O25" s="26">
        <v>0</v>
      </c>
      <c r="P25" s="26">
        <v>0</v>
      </c>
      <c r="Q25" s="26">
        <v>0</v>
      </c>
      <c r="R25" s="26">
        <v>0</v>
      </c>
      <c r="S25" s="26">
        <v>0</v>
      </c>
      <c r="T25" s="26">
        <f t="shared" si="3"/>
        <v>198</v>
      </c>
      <c r="U25" s="26">
        <f>'[51]L02'!C162</f>
        <v>198</v>
      </c>
      <c r="V25" s="26">
        <f t="shared" si="4"/>
        <v>0</v>
      </c>
      <c r="W25" s="26">
        <v>0</v>
      </c>
    </row>
    <row r="26" s="19" customFormat="1" customHeight="1" spans="1:23">
      <c r="A26" s="39">
        <v>20131</v>
      </c>
      <c r="B26" s="40" t="s">
        <v>772</v>
      </c>
      <c r="C26" s="26">
        <v>822</v>
      </c>
      <c r="D26" s="26">
        <f t="shared" si="2"/>
        <v>0</v>
      </c>
      <c r="E26" s="26">
        <v>0</v>
      </c>
      <c r="F26" s="26">
        <v>0</v>
      </c>
      <c r="G26" s="26">
        <v>0</v>
      </c>
      <c r="H26" s="26">
        <v>0</v>
      </c>
      <c r="I26" s="26">
        <v>0</v>
      </c>
      <c r="J26" s="26">
        <v>0</v>
      </c>
      <c r="K26" s="26">
        <v>0</v>
      </c>
      <c r="L26" s="26">
        <v>0</v>
      </c>
      <c r="M26" s="26">
        <v>0</v>
      </c>
      <c r="N26" s="26">
        <v>0</v>
      </c>
      <c r="O26" s="26">
        <v>0</v>
      </c>
      <c r="P26" s="26">
        <v>0</v>
      </c>
      <c r="Q26" s="26">
        <v>0</v>
      </c>
      <c r="R26" s="26">
        <v>0</v>
      </c>
      <c r="S26" s="26">
        <v>0</v>
      </c>
      <c r="T26" s="26">
        <f t="shared" si="3"/>
        <v>822</v>
      </c>
      <c r="U26" s="26">
        <f>'[51]L02'!C169</f>
        <v>822</v>
      </c>
      <c r="V26" s="26">
        <f t="shared" si="4"/>
        <v>0</v>
      </c>
      <c r="W26" s="26">
        <v>0</v>
      </c>
    </row>
    <row r="27" s="19" customFormat="1" customHeight="1" spans="1:23">
      <c r="A27" s="39">
        <v>20132</v>
      </c>
      <c r="B27" s="40" t="s">
        <v>775</v>
      </c>
      <c r="C27" s="26">
        <v>837</v>
      </c>
      <c r="D27" s="26">
        <f t="shared" si="2"/>
        <v>8</v>
      </c>
      <c r="E27" s="26">
        <v>0</v>
      </c>
      <c r="F27" s="26">
        <v>0</v>
      </c>
      <c r="G27" s="26">
        <v>8</v>
      </c>
      <c r="H27" s="26">
        <v>0</v>
      </c>
      <c r="I27" s="26">
        <v>0</v>
      </c>
      <c r="J27" s="26">
        <v>0</v>
      </c>
      <c r="K27" s="26">
        <v>0</v>
      </c>
      <c r="L27" s="26">
        <v>0</v>
      </c>
      <c r="M27" s="26">
        <v>0</v>
      </c>
      <c r="N27" s="26">
        <v>0</v>
      </c>
      <c r="O27" s="26">
        <v>0</v>
      </c>
      <c r="P27" s="26">
        <v>0</v>
      </c>
      <c r="Q27" s="26">
        <v>0</v>
      </c>
      <c r="R27" s="26">
        <v>0</v>
      </c>
      <c r="S27" s="26">
        <v>0</v>
      </c>
      <c r="T27" s="26">
        <f t="shared" si="3"/>
        <v>845</v>
      </c>
      <c r="U27" s="26">
        <f>'[51]L02'!C176</f>
        <v>845</v>
      </c>
      <c r="V27" s="26">
        <f t="shared" si="4"/>
        <v>0</v>
      </c>
      <c r="W27" s="26">
        <v>0</v>
      </c>
    </row>
    <row r="28" s="19" customFormat="1" customHeight="1" spans="1:23">
      <c r="A28" s="39">
        <v>20133</v>
      </c>
      <c r="B28" s="40" t="s">
        <v>778</v>
      </c>
      <c r="C28" s="26">
        <v>298</v>
      </c>
      <c r="D28" s="26">
        <f t="shared" si="2"/>
        <v>216</v>
      </c>
      <c r="E28" s="26">
        <v>0</v>
      </c>
      <c r="F28" s="26">
        <v>179</v>
      </c>
      <c r="G28" s="26">
        <v>37</v>
      </c>
      <c r="H28" s="26">
        <v>0</v>
      </c>
      <c r="I28" s="26">
        <v>0</v>
      </c>
      <c r="J28" s="26">
        <v>0</v>
      </c>
      <c r="K28" s="26">
        <v>0</v>
      </c>
      <c r="L28" s="26">
        <v>0</v>
      </c>
      <c r="M28" s="26">
        <v>0</v>
      </c>
      <c r="N28" s="26">
        <v>0</v>
      </c>
      <c r="O28" s="26">
        <v>0</v>
      </c>
      <c r="P28" s="26">
        <v>0</v>
      </c>
      <c r="Q28" s="26">
        <v>0</v>
      </c>
      <c r="R28" s="26">
        <v>0</v>
      </c>
      <c r="S28" s="26">
        <v>0</v>
      </c>
      <c r="T28" s="26">
        <f t="shared" si="3"/>
        <v>514</v>
      </c>
      <c r="U28" s="26">
        <f>'[51]L02'!C183</f>
        <v>514</v>
      </c>
      <c r="V28" s="26">
        <f t="shared" si="4"/>
        <v>0</v>
      </c>
      <c r="W28" s="26">
        <v>0</v>
      </c>
    </row>
    <row r="29" s="19" customFormat="1" customHeight="1" spans="1:23">
      <c r="A29" s="39">
        <v>20134</v>
      </c>
      <c r="B29" s="40" t="s">
        <v>781</v>
      </c>
      <c r="C29" s="26">
        <v>213</v>
      </c>
      <c r="D29" s="26">
        <f t="shared" si="2"/>
        <v>28</v>
      </c>
      <c r="E29" s="26">
        <v>0</v>
      </c>
      <c r="F29" s="26">
        <v>13</v>
      </c>
      <c r="G29" s="26">
        <v>15</v>
      </c>
      <c r="H29" s="26">
        <v>0</v>
      </c>
      <c r="I29" s="26">
        <v>0</v>
      </c>
      <c r="J29" s="26">
        <v>0</v>
      </c>
      <c r="K29" s="26">
        <v>0</v>
      </c>
      <c r="L29" s="26">
        <v>0</v>
      </c>
      <c r="M29" s="26">
        <v>0</v>
      </c>
      <c r="N29" s="26">
        <v>0</v>
      </c>
      <c r="O29" s="26">
        <v>0</v>
      </c>
      <c r="P29" s="26">
        <v>0</v>
      </c>
      <c r="Q29" s="26">
        <v>0</v>
      </c>
      <c r="R29" s="26">
        <v>0</v>
      </c>
      <c r="S29" s="26">
        <v>0</v>
      </c>
      <c r="T29" s="26">
        <f t="shared" si="3"/>
        <v>241</v>
      </c>
      <c r="U29" s="26">
        <f>'[51]L02'!C190</f>
        <v>241</v>
      </c>
      <c r="V29" s="26">
        <f t="shared" si="4"/>
        <v>0</v>
      </c>
      <c r="W29" s="26">
        <v>0</v>
      </c>
    </row>
    <row r="30" s="19" customFormat="1" customHeight="1" spans="1:23">
      <c r="A30" s="39">
        <v>20135</v>
      </c>
      <c r="B30" s="40" t="s">
        <v>785</v>
      </c>
      <c r="C30" s="26">
        <v>0</v>
      </c>
      <c r="D30" s="26">
        <f t="shared" si="2"/>
        <v>0</v>
      </c>
      <c r="E30" s="26">
        <v>0</v>
      </c>
      <c r="F30" s="26">
        <v>0</v>
      </c>
      <c r="G30" s="26">
        <v>0</v>
      </c>
      <c r="H30" s="26">
        <v>0</v>
      </c>
      <c r="I30" s="26">
        <v>0</v>
      </c>
      <c r="J30" s="26">
        <v>0</v>
      </c>
      <c r="K30" s="26">
        <v>0</v>
      </c>
      <c r="L30" s="26">
        <v>0</v>
      </c>
      <c r="M30" s="26">
        <v>0</v>
      </c>
      <c r="N30" s="26">
        <v>0</v>
      </c>
      <c r="O30" s="26">
        <v>0</v>
      </c>
      <c r="P30" s="26">
        <v>0</v>
      </c>
      <c r="Q30" s="26">
        <v>0</v>
      </c>
      <c r="R30" s="26">
        <v>0</v>
      </c>
      <c r="S30" s="26">
        <v>0</v>
      </c>
      <c r="T30" s="26">
        <f t="shared" si="3"/>
        <v>0</v>
      </c>
      <c r="U30" s="26">
        <f>'[51]L02'!C198</f>
        <v>0</v>
      </c>
      <c r="V30" s="26">
        <f t="shared" si="4"/>
        <v>0</v>
      </c>
      <c r="W30" s="26">
        <v>0</v>
      </c>
    </row>
    <row r="31" s="19" customFormat="1" customHeight="1" spans="1:23">
      <c r="A31" s="39">
        <v>20136</v>
      </c>
      <c r="B31" s="40" t="s">
        <v>1740</v>
      </c>
      <c r="C31" s="26">
        <v>423</v>
      </c>
      <c r="D31" s="26">
        <f t="shared" si="2"/>
        <v>103</v>
      </c>
      <c r="E31" s="26">
        <v>0</v>
      </c>
      <c r="F31" s="26">
        <v>103</v>
      </c>
      <c r="G31" s="26">
        <v>0</v>
      </c>
      <c r="H31" s="26">
        <v>0</v>
      </c>
      <c r="I31" s="26">
        <v>0</v>
      </c>
      <c r="J31" s="26">
        <v>0</v>
      </c>
      <c r="K31" s="26">
        <v>0</v>
      </c>
      <c r="L31" s="26">
        <v>0</v>
      </c>
      <c r="M31" s="26">
        <v>0</v>
      </c>
      <c r="N31" s="26">
        <v>0</v>
      </c>
      <c r="O31" s="26">
        <v>0</v>
      </c>
      <c r="P31" s="26">
        <v>0</v>
      </c>
      <c r="Q31" s="26">
        <v>0</v>
      </c>
      <c r="R31" s="26">
        <v>0</v>
      </c>
      <c r="S31" s="26">
        <v>0</v>
      </c>
      <c r="T31" s="26">
        <f t="shared" si="3"/>
        <v>526</v>
      </c>
      <c r="U31" s="26">
        <f>'[51]L02'!C204</f>
        <v>526</v>
      </c>
      <c r="V31" s="26">
        <f t="shared" si="4"/>
        <v>0</v>
      </c>
      <c r="W31" s="26">
        <v>0</v>
      </c>
    </row>
    <row r="32" s="19" customFormat="1" customHeight="1" spans="1:23">
      <c r="A32" s="39">
        <v>20137</v>
      </c>
      <c r="B32" s="40" t="s">
        <v>789</v>
      </c>
      <c r="C32" s="26">
        <v>74</v>
      </c>
      <c r="D32" s="26">
        <f t="shared" si="2"/>
        <v>0</v>
      </c>
      <c r="E32" s="26">
        <v>0</v>
      </c>
      <c r="F32" s="26">
        <v>0</v>
      </c>
      <c r="G32" s="26">
        <v>0</v>
      </c>
      <c r="H32" s="26">
        <v>0</v>
      </c>
      <c r="I32" s="26">
        <v>0</v>
      </c>
      <c r="J32" s="26">
        <v>0</v>
      </c>
      <c r="K32" s="26">
        <v>0</v>
      </c>
      <c r="L32" s="26">
        <v>0</v>
      </c>
      <c r="M32" s="26">
        <v>0</v>
      </c>
      <c r="N32" s="26">
        <v>0</v>
      </c>
      <c r="O32" s="26">
        <v>0</v>
      </c>
      <c r="P32" s="26">
        <v>0</v>
      </c>
      <c r="Q32" s="26">
        <v>0</v>
      </c>
      <c r="R32" s="26">
        <v>0</v>
      </c>
      <c r="S32" s="26">
        <v>0</v>
      </c>
      <c r="T32" s="26">
        <f t="shared" si="3"/>
        <v>74</v>
      </c>
      <c r="U32" s="26">
        <f>'[51]L02'!C210</f>
        <v>74</v>
      </c>
      <c r="V32" s="26">
        <f t="shared" si="4"/>
        <v>0</v>
      </c>
      <c r="W32" s="26">
        <v>0</v>
      </c>
    </row>
    <row r="33" s="19" customFormat="1" customHeight="1" spans="1:23">
      <c r="A33" s="39">
        <v>20138</v>
      </c>
      <c r="B33" s="40" t="s">
        <v>792</v>
      </c>
      <c r="C33" s="26">
        <v>1309</v>
      </c>
      <c r="D33" s="26">
        <f t="shared" si="2"/>
        <v>100</v>
      </c>
      <c r="E33" s="26">
        <v>0</v>
      </c>
      <c r="F33" s="26">
        <v>0</v>
      </c>
      <c r="G33" s="26">
        <v>100</v>
      </c>
      <c r="H33" s="26">
        <v>0</v>
      </c>
      <c r="I33" s="26">
        <v>0</v>
      </c>
      <c r="J33" s="26">
        <v>0</v>
      </c>
      <c r="K33" s="26">
        <v>0</v>
      </c>
      <c r="L33" s="26">
        <v>0</v>
      </c>
      <c r="M33" s="26">
        <v>0</v>
      </c>
      <c r="N33" s="26">
        <v>0</v>
      </c>
      <c r="O33" s="26">
        <v>0</v>
      </c>
      <c r="P33" s="26">
        <v>0</v>
      </c>
      <c r="Q33" s="26">
        <v>0</v>
      </c>
      <c r="R33" s="26">
        <v>0</v>
      </c>
      <c r="S33" s="26">
        <v>0</v>
      </c>
      <c r="T33" s="26">
        <f t="shared" si="3"/>
        <v>1409</v>
      </c>
      <c r="U33" s="26">
        <f>'[51]L02'!C217</f>
        <v>1409</v>
      </c>
      <c r="V33" s="26">
        <f t="shared" si="4"/>
        <v>0</v>
      </c>
      <c r="W33" s="26">
        <v>0</v>
      </c>
    </row>
    <row r="34" s="19" customFormat="1" customHeight="1" spans="1:23">
      <c r="A34" s="39">
        <v>20199</v>
      </c>
      <c r="B34" s="40" t="s">
        <v>1741</v>
      </c>
      <c r="C34" s="26">
        <v>0</v>
      </c>
      <c r="D34" s="26">
        <f t="shared" si="2"/>
        <v>3520</v>
      </c>
      <c r="E34" s="26">
        <v>0</v>
      </c>
      <c r="F34" s="26">
        <v>9058</v>
      </c>
      <c r="G34" s="26">
        <v>13442</v>
      </c>
      <c r="H34" s="26">
        <v>0</v>
      </c>
      <c r="I34" s="26">
        <v>0</v>
      </c>
      <c r="J34" s="26">
        <v>0</v>
      </c>
      <c r="K34" s="26">
        <v>0</v>
      </c>
      <c r="L34" s="26">
        <v>0</v>
      </c>
      <c r="M34" s="26">
        <v>-17045</v>
      </c>
      <c r="N34" s="26">
        <v>-1935</v>
      </c>
      <c r="O34" s="26">
        <v>0</v>
      </c>
      <c r="P34" s="26">
        <v>0</v>
      </c>
      <c r="Q34" s="26">
        <v>0</v>
      </c>
      <c r="R34" s="26">
        <v>0</v>
      </c>
      <c r="S34" s="26">
        <v>0</v>
      </c>
      <c r="T34" s="26">
        <f t="shared" si="3"/>
        <v>3520</v>
      </c>
      <c r="U34" s="26">
        <f>'[51]L02'!C232</f>
        <v>2871</v>
      </c>
      <c r="V34" s="26">
        <f t="shared" si="4"/>
        <v>649</v>
      </c>
      <c r="W34" s="26">
        <v>649</v>
      </c>
    </row>
    <row r="35" s="19" customFormat="1" customHeight="1" spans="1:23">
      <c r="A35" s="39">
        <v>202</v>
      </c>
      <c r="B35" s="61" t="s">
        <v>805</v>
      </c>
      <c r="C35" s="26">
        <f t="shared" ref="C35:W35" si="5">SUM(C36:C44)</f>
        <v>0</v>
      </c>
      <c r="D35" s="26">
        <f t="shared" si="5"/>
        <v>0</v>
      </c>
      <c r="E35" s="26">
        <f t="shared" si="5"/>
        <v>0</v>
      </c>
      <c r="F35" s="26">
        <f t="shared" si="5"/>
        <v>0</v>
      </c>
      <c r="G35" s="26">
        <f t="shared" si="5"/>
        <v>0</v>
      </c>
      <c r="H35" s="26">
        <f t="shared" si="5"/>
        <v>0</v>
      </c>
      <c r="I35" s="26">
        <f t="shared" si="5"/>
        <v>0</v>
      </c>
      <c r="J35" s="26">
        <f t="shared" si="5"/>
        <v>0</v>
      </c>
      <c r="K35" s="26">
        <f t="shared" si="5"/>
        <v>0</v>
      </c>
      <c r="L35" s="26">
        <f t="shared" si="5"/>
        <v>0</v>
      </c>
      <c r="M35" s="26">
        <f t="shared" si="5"/>
        <v>0</v>
      </c>
      <c r="N35" s="26">
        <f t="shared" si="5"/>
        <v>0</v>
      </c>
      <c r="O35" s="26">
        <f t="shared" si="5"/>
        <v>0</v>
      </c>
      <c r="P35" s="26">
        <f t="shared" si="5"/>
        <v>0</v>
      </c>
      <c r="Q35" s="26">
        <f t="shared" si="5"/>
        <v>0</v>
      </c>
      <c r="R35" s="26">
        <f t="shared" si="5"/>
        <v>0</v>
      </c>
      <c r="S35" s="26">
        <f t="shared" si="5"/>
        <v>0</v>
      </c>
      <c r="T35" s="26">
        <f t="shared" si="5"/>
        <v>0</v>
      </c>
      <c r="U35" s="26">
        <f t="shared" si="5"/>
        <v>0</v>
      </c>
      <c r="V35" s="26">
        <f t="shared" si="5"/>
        <v>0</v>
      </c>
      <c r="W35" s="26">
        <f t="shared" si="5"/>
        <v>0</v>
      </c>
    </row>
    <row r="36" s="19" customFormat="1" customHeight="1" spans="1:23">
      <c r="A36" s="39">
        <v>20201</v>
      </c>
      <c r="B36" s="40" t="s">
        <v>806</v>
      </c>
      <c r="C36" s="26">
        <v>0</v>
      </c>
      <c r="D36" s="26">
        <f t="shared" ref="D36:D44" si="6">SUM(E36:S36)</f>
        <v>0</v>
      </c>
      <c r="E36" s="26">
        <v>0</v>
      </c>
      <c r="F36" s="26">
        <v>0</v>
      </c>
      <c r="G36" s="26">
        <v>0</v>
      </c>
      <c r="H36" s="26">
        <v>0</v>
      </c>
      <c r="I36" s="26">
        <v>0</v>
      </c>
      <c r="J36" s="26">
        <v>0</v>
      </c>
      <c r="K36" s="26">
        <v>0</v>
      </c>
      <c r="L36" s="26">
        <v>0</v>
      </c>
      <c r="M36" s="26">
        <v>0</v>
      </c>
      <c r="N36" s="26">
        <v>0</v>
      </c>
      <c r="O36" s="26">
        <v>0</v>
      </c>
      <c r="P36" s="26">
        <v>0</v>
      </c>
      <c r="Q36" s="26">
        <v>0</v>
      </c>
      <c r="R36" s="26">
        <v>0</v>
      </c>
      <c r="S36" s="26">
        <v>0</v>
      </c>
      <c r="T36" s="26">
        <f t="shared" ref="T36:T44" si="7">C36+D36</f>
        <v>0</v>
      </c>
      <c r="U36" s="26">
        <f>'[51]L02'!C236</f>
        <v>0</v>
      </c>
      <c r="V36" s="26">
        <f t="shared" ref="V36:V44" si="8">T36-U36</f>
        <v>0</v>
      </c>
      <c r="W36" s="26">
        <v>0</v>
      </c>
    </row>
    <row r="37" s="19" customFormat="1" customHeight="1" spans="1:23">
      <c r="A37" s="39">
        <v>20202</v>
      </c>
      <c r="B37" s="40" t="s">
        <v>808</v>
      </c>
      <c r="C37" s="26">
        <v>0</v>
      </c>
      <c r="D37" s="26">
        <f t="shared" si="6"/>
        <v>0</v>
      </c>
      <c r="E37" s="26">
        <v>0</v>
      </c>
      <c r="F37" s="26">
        <v>0</v>
      </c>
      <c r="G37" s="26">
        <v>0</v>
      </c>
      <c r="H37" s="26">
        <v>0</v>
      </c>
      <c r="I37" s="26">
        <v>0</v>
      </c>
      <c r="J37" s="26">
        <v>0</v>
      </c>
      <c r="K37" s="26">
        <v>0</v>
      </c>
      <c r="L37" s="26">
        <v>0</v>
      </c>
      <c r="M37" s="26">
        <v>0</v>
      </c>
      <c r="N37" s="26">
        <v>0</v>
      </c>
      <c r="O37" s="26">
        <v>0</v>
      </c>
      <c r="P37" s="26">
        <v>0</v>
      </c>
      <c r="Q37" s="26">
        <v>0</v>
      </c>
      <c r="R37" s="26">
        <v>0</v>
      </c>
      <c r="S37" s="26">
        <v>0</v>
      </c>
      <c r="T37" s="26">
        <f t="shared" si="7"/>
        <v>0</v>
      </c>
      <c r="U37" s="26">
        <f>'[51]L02'!C243</f>
        <v>0</v>
      </c>
      <c r="V37" s="26">
        <f t="shared" si="8"/>
        <v>0</v>
      </c>
      <c r="W37" s="26">
        <v>0</v>
      </c>
    </row>
    <row r="38" s="19" customFormat="1" ht="17.25" customHeight="1" spans="1:23">
      <c r="A38" s="39">
        <v>20203</v>
      </c>
      <c r="B38" s="40" t="s">
        <v>811</v>
      </c>
      <c r="C38" s="26">
        <v>0</v>
      </c>
      <c r="D38" s="26">
        <f t="shared" si="6"/>
        <v>0</v>
      </c>
      <c r="E38" s="26">
        <v>0</v>
      </c>
      <c r="F38" s="26">
        <v>0</v>
      </c>
      <c r="G38" s="26">
        <v>0</v>
      </c>
      <c r="H38" s="26">
        <v>0</v>
      </c>
      <c r="I38" s="26">
        <v>0</v>
      </c>
      <c r="J38" s="26">
        <v>0</v>
      </c>
      <c r="K38" s="26">
        <v>0</v>
      </c>
      <c r="L38" s="26">
        <v>0</v>
      </c>
      <c r="M38" s="26">
        <v>0</v>
      </c>
      <c r="N38" s="26">
        <v>0</v>
      </c>
      <c r="O38" s="26">
        <v>0</v>
      </c>
      <c r="P38" s="26">
        <v>0</v>
      </c>
      <c r="Q38" s="26">
        <v>0</v>
      </c>
      <c r="R38" s="26">
        <v>0</v>
      </c>
      <c r="S38" s="26">
        <v>0</v>
      </c>
      <c r="T38" s="26">
        <f t="shared" si="7"/>
        <v>0</v>
      </c>
      <c r="U38" s="26">
        <f>'[51]L02'!C246</f>
        <v>0</v>
      </c>
      <c r="V38" s="26">
        <f t="shared" si="8"/>
        <v>0</v>
      </c>
      <c r="W38" s="26">
        <v>0</v>
      </c>
    </row>
    <row r="39" s="19" customFormat="1" customHeight="1" spans="1:23">
      <c r="A39" s="39">
        <v>20204</v>
      </c>
      <c r="B39" s="40" t="s">
        <v>814</v>
      </c>
      <c r="C39" s="26">
        <v>0</v>
      </c>
      <c r="D39" s="26">
        <f t="shared" si="6"/>
        <v>0</v>
      </c>
      <c r="E39" s="26">
        <v>0</v>
      </c>
      <c r="F39" s="26">
        <v>0</v>
      </c>
      <c r="G39" s="26">
        <v>0</v>
      </c>
      <c r="H39" s="26">
        <v>0</v>
      </c>
      <c r="I39" s="26">
        <v>0</v>
      </c>
      <c r="J39" s="26">
        <v>0</v>
      </c>
      <c r="K39" s="26">
        <v>0</v>
      </c>
      <c r="L39" s="26">
        <v>0</v>
      </c>
      <c r="M39" s="26">
        <v>0</v>
      </c>
      <c r="N39" s="26">
        <v>0</v>
      </c>
      <c r="O39" s="26">
        <v>0</v>
      </c>
      <c r="P39" s="26">
        <v>0</v>
      </c>
      <c r="Q39" s="26">
        <v>0</v>
      </c>
      <c r="R39" s="26">
        <v>0</v>
      </c>
      <c r="S39" s="26">
        <v>0</v>
      </c>
      <c r="T39" s="26">
        <f t="shared" si="7"/>
        <v>0</v>
      </c>
      <c r="U39" s="26">
        <f>'[51]L02'!C249</f>
        <v>0</v>
      </c>
      <c r="V39" s="26">
        <f t="shared" si="8"/>
        <v>0</v>
      </c>
      <c r="W39" s="26">
        <v>0</v>
      </c>
    </row>
    <row r="40" s="19" customFormat="1" customHeight="1" spans="1:23">
      <c r="A40" s="39">
        <v>20205</v>
      </c>
      <c r="B40" s="40" t="s">
        <v>820</v>
      </c>
      <c r="C40" s="26">
        <v>0</v>
      </c>
      <c r="D40" s="26">
        <f t="shared" si="6"/>
        <v>0</v>
      </c>
      <c r="E40" s="26">
        <v>0</v>
      </c>
      <c r="F40" s="26">
        <v>0</v>
      </c>
      <c r="G40" s="26">
        <v>0</v>
      </c>
      <c r="H40" s="26">
        <v>0</v>
      </c>
      <c r="I40" s="26">
        <v>0</v>
      </c>
      <c r="J40" s="26">
        <v>0</v>
      </c>
      <c r="K40" s="26">
        <v>0</v>
      </c>
      <c r="L40" s="26">
        <v>0</v>
      </c>
      <c r="M40" s="26">
        <v>0</v>
      </c>
      <c r="N40" s="26">
        <v>0</v>
      </c>
      <c r="O40" s="26">
        <v>0</v>
      </c>
      <c r="P40" s="26">
        <v>0</v>
      </c>
      <c r="Q40" s="26">
        <v>0</v>
      </c>
      <c r="R40" s="26">
        <v>0</v>
      </c>
      <c r="S40" s="26">
        <v>0</v>
      </c>
      <c r="T40" s="26">
        <f t="shared" si="7"/>
        <v>0</v>
      </c>
      <c r="U40" s="26">
        <f>'[51]L02'!C255</f>
        <v>0</v>
      </c>
      <c r="V40" s="26">
        <f t="shared" si="8"/>
        <v>0</v>
      </c>
      <c r="W40" s="26">
        <v>0</v>
      </c>
    </row>
    <row r="41" s="19" customFormat="1" ht="17.25" customHeight="1" spans="1:23">
      <c r="A41" s="39">
        <v>20206</v>
      </c>
      <c r="B41" s="40" t="s">
        <v>1742</v>
      </c>
      <c r="C41" s="26">
        <v>0</v>
      </c>
      <c r="D41" s="26">
        <f t="shared" si="6"/>
        <v>0</v>
      </c>
      <c r="E41" s="26">
        <v>0</v>
      </c>
      <c r="F41" s="26">
        <v>0</v>
      </c>
      <c r="G41" s="26">
        <v>0</v>
      </c>
      <c r="H41" s="26">
        <v>0</v>
      </c>
      <c r="I41" s="26">
        <v>0</v>
      </c>
      <c r="J41" s="26">
        <v>0</v>
      </c>
      <c r="K41" s="26">
        <v>0</v>
      </c>
      <c r="L41" s="26">
        <v>0</v>
      </c>
      <c r="M41" s="26">
        <v>0</v>
      </c>
      <c r="N41" s="26">
        <v>0</v>
      </c>
      <c r="O41" s="26">
        <v>0</v>
      </c>
      <c r="P41" s="26">
        <v>0</v>
      </c>
      <c r="Q41" s="26">
        <v>0</v>
      </c>
      <c r="R41" s="26">
        <v>0</v>
      </c>
      <c r="S41" s="26">
        <v>0</v>
      </c>
      <c r="T41" s="26">
        <f t="shared" si="7"/>
        <v>0</v>
      </c>
      <c r="U41" s="26">
        <f>'[51]L02'!C260</f>
        <v>0</v>
      </c>
      <c r="V41" s="26">
        <f t="shared" si="8"/>
        <v>0</v>
      </c>
      <c r="W41" s="26">
        <v>0</v>
      </c>
    </row>
    <row r="42" s="19" customFormat="1" customHeight="1" spans="1:23">
      <c r="A42" s="39">
        <v>20207</v>
      </c>
      <c r="B42" s="40" t="s">
        <v>827</v>
      </c>
      <c r="C42" s="26">
        <v>0</v>
      </c>
      <c r="D42" s="26">
        <f t="shared" si="6"/>
        <v>0</v>
      </c>
      <c r="E42" s="26">
        <v>0</v>
      </c>
      <c r="F42" s="26">
        <v>0</v>
      </c>
      <c r="G42" s="26">
        <v>0</v>
      </c>
      <c r="H42" s="26">
        <v>0</v>
      </c>
      <c r="I42" s="26">
        <v>0</v>
      </c>
      <c r="J42" s="26">
        <v>0</v>
      </c>
      <c r="K42" s="26">
        <v>0</v>
      </c>
      <c r="L42" s="26">
        <v>0</v>
      </c>
      <c r="M42" s="26">
        <v>0</v>
      </c>
      <c r="N42" s="26">
        <v>0</v>
      </c>
      <c r="O42" s="26">
        <v>0</v>
      </c>
      <c r="P42" s="26">
        <v>0</v>
      </c>
      <c r="Q42" s="26">
        <v>0</v>
      </c>
      <c r="R42" s="26">
        <v>0</v>
      </c>
      <c r="S42" s="26">
        <v>0</v>
      </c>
      <c r="T42" s="26">
        <f t="shared" si="7"/>
        <v>0</v>
      </c>
      <c r="U42" s="26">
        <f>'[51]L02'!C262</f>
        <v>0</v>
      </c>
      <c r="V42" s="26">
        <f t="shared" si="8"/>
        <v>0</v>
      </c>
      <c r="W42" s="26">
        <v>0</v>
      </c>
    </row>
    <row r="43" s="19" customFormat="1" customHeight="1" spans="1:23">
      <c r="A43" s="39">
        <v>20208</v>
      </c>
      <c r="B43" s="40" t="s">
        <v>832</v>
      </c>
      <c r="C43" s="26">
        <v>0</v>
      </c>
      <c r="D43" s="26">
        <f t="shared" si="6"/>
        <v>0</v>
      </c>
      <c r="E43" s="26">
        <v>0</v>
      </c>
      <c r="F43" s="26">
        <v>0</v>
      </c>
      <c r="G43" s="26">
        <v>0</v>
      </c>
      <c r="H43" s="26">
        <v>0</v>
      </c>
      <c r="I43" s="26">
        <v>0</v>
      </c>
      <c r="J43" s="26">
        <v>0</v>
      </c>
      <c r="K43" s="26">
        <v>0</v>
      </c>
      <c r="L43" s="26">
        <v>0</v>
      </c>
      <c r="M43" s="26">
        <v>0</v>
      </c>
      <c r="N43" s="26">
        <v>0</v>
      </c>
      <c r="O43" s="26">
        <v>0</v>
      </c>
      <c r="P43" s="26">
        <v>0</v>
      </c>
      <c r="Q43" s="26">
        <v>0</v>
      </c>
      <c r="R43" s="26">
        <v>0</v>
      </c>
      <c r="S43" s="26">
        <v>0</v>
      </c>
      <c r="T43" s="26">
        <f t="shared" si="7"/>
        <v>0</v>
      </c>
      <c r="U43" s="26">
        <f>'[51]L02'!C267</f>
        <v>0</v>
      </c>
      <c r="V43" s="26">
        <f t="shared" si="8"/>
        <v>0</v>
      </c>
      <c r="W43" s="26">
        <v>0</v>
      </c>
    </row>
    <row r="44" s="19" customFormat="1" customHeight="1" spans="1:23">
      <c r="A44" s="39">
        <v>20299</v>
      </c>
      <c r="B44" s="40" t="s">
        <v>1743</v>
      </c>
      <c r="C44" s="26">
        <v>0</v>
      </c>
      <c r="D44" s="26">
        <f t="shared" si="6"/>
        <v>0</v>
      </c>
      <c r="E44" s="26">
        <v>0</v>
      </c>
      <c r="F44" s="26">
        <v>0</v>
      </c>
      <c r="G44" s="26">
        <v>0</v>
      </c>
      <c r="H44" s="26">
        <v>0</v>
      </c>
      <c r="I44" s="26">
        <v>0</v>
      </c>
      <c r="J44" s="26">
        <v>0</v>
      </c>
      <c r="K44" s="26">
        <v>0</v>
      </c>
      <c r="L44" s="26">
        <v>0</v>
      </c>
      <c r="M44" s="26">
        <v>0</v>
      </c>
      <c r="N44" s="26">
        <v>0</v>
      </c>
      <c r="O44" s="26">
        <v>0</v>
      </c>
      <c r="P44" s="26">
        <v>0</v>
      </c>
      <c r="Q44" s="26">
        <v>0</v>
      </c>
      <c r="R44" s="26">
        <v>0</v>
      </c>
      <c r="S44" s="26">
        <v>0</v>
      </c>
      <c r="T44" s="26">
        <f t="shared" si="7"/>
        <v>0</v>
      </c>
      <c r="U44" s="26">
        <f>'[51]L02'!C273</f>
        <v>0</v>
      </c>
      <c r="V44" s="26">
        <f t="shared" si="8"/>
        <v>0</v>
      </c>
      <c r="W44" s="26">
        <v>0</v>
      </c>
    </row>
    <row r="45" s="19" customFormat="1" customHeight="1" spans="1:23">
      <c r="A45" s="39">
        <v>203</v>
      </c>
      <c r="B45" s="61" t="s">
        <v>836</v>
      </c>
      <c r="C45" s="26">
        <f t="shared" ref="C45:W45" si="9">SUM(C46:C50)</f>
        <v>0</v>
      </c>
      <c r="D45" s="26">
        <f t="shared" si="9"/>
        <v>58</v>
      </c>
      <c r="E45" s="26">
        <f t="shared" si="9"/>
        <v>0</v>
      </c>
      <c r="F45" s="26">
        <f t="shared" si="9"/>
        <v>55</v>
      </c>
      <c r="G45" s="26">
        <f t="shared" si="9"/>
        <v>3</v>
      </c>
      <c r="H45" s="26">
        <f t="shared" si="9"/>
        <v>0</v>
      </c>
      <c r="I45" s="26">
        <f t="shared" si="9"/>
        <v>0</v>
      </c>
      <c r="J45" s="26">
        <f t="shared" si="9"/>
        <v>0</v>
      </c>
      <c r="K45" s="26">
        <f t="shared" si="9"/>
        <v>0</v>
      </c>
      <c r="L45" s="26">
        <f t="shared" si="9"/>
        <v>0</v>
      </c>
      <c r="M45" s="26">
        <f t="shared" si="9"/>
        <v>0</v>
      </c>
      <c r="N45" s="26">
        <f t="shared" si="9"/>
        <v>0</v>
      </c>
      <c r="O45" s="26">
        <f t="shared" si="9"/>
        <v>0</v>
      </c>
      <c r="P45" s="26">
        <f t="shared" si="9"/>
        <v>0</v>
      </c>
      <c r="Q45" s="26">
        <f t="shared" si="9"/>
        <v>0</v>
      </c>
      <c r="R45" s="26">
        <f t="shared" si="9"/>
        <v>0</v>
      </c>
      <c r="S45" s="26">
        <f t="shared" si="9"/>
        <v>0</v>
      </c>
      <c r="T45" s="26">
        <f t="shared" si="9"/>
        <v>58</v>
      </c>
      <c r="U45" s="26">
        <f t="shared" si="9"/>
        <v>58</v>
      </c>
      <c r="V45" s="26">
        <f t="shared" si="9"/>
        <v>0</v>
      </c>
      <c r="W45" s="26">
        <f t="shared" si="9"/>
        <v>0</v>
      </c>
    </row>
    <row r="46" s="19" customFormat="1" customHeight="1" spans="1:23">
      <c r="A46" s="39">
        <v>20301</v>
      </c>
      <c r="B46" s="40" t="s">
        <v>1744</v>
      </c>
      <c r="C46" s="26">
        <v>0</v>
      </c>
      <c r="D46" s="26">
        <f t="shared" ref="D46:D50" si="10">SUM(E46:S46)</f>
        <v>0</v>
      </c>
      <c r="E46" s="26">
        <v>0</v>
      </c>
      <c r="F46" s="26">
        <v>0</v>
      </c>
      <c r="G46" s="26">
        <v>0</v>
      </c>
      <c r="H46" s="26">
        <v>0</v>
      </c>
      <c r="I46" s="26">
        <v>0</v>
      </c>
      <c r="J46" s="26">
        <v>0</v>
      </c>
      <c r="K46" s="26">
        <v>0</v>
      </c>
      <c r="L46" s="26">
        <v>0</v>
      </c>
      <c r="M46" s="26">
        <v>0</v>
      </c>
      <c r="N46" s="26">
        <v>0</v>
      </c>
      <c r="O46" s="26">
        <v>0</v>
      </c>
      <c r="P46" s="26">
        <v>0</v>
      </c>
      <c r="Q46" s="26">
        <v>0</v>
      </c>
      <c r="R46" s="26">
        <v>0</v>
      </c>
      <c r="S46" s="26">
        <v>0</v>
      </c>
      <c r="T46" s="26">
        <f t="shared" ref="T46:T50" si="11">C46+D46</f>
        <v>0</v>
      </c>
      <c r="U46" s="26">
        <f>'[51]L02'!C276</f>
        <v>0</v>
      </c>
      <c r="V46" s="26">
        <f t="shared" ref="V46:V50" si="12">T46-U46</f>
        <v>0</v>
      </c>
      <c r="W46" s="26">
        <v>0</v>
      </c>
    </row>
    <row r="47" s="19" customFormat="1" customHeight="1" spans="1:23">
      <c r="A47" s="39">
        <v>20304</v>
      </c>
      <c r="B47" s="40" t="s">
        <v>1745</v>
      </c>
      <c r="C47" s="26">
        <v>0</v>
      </c>
      <c r="D47" s="26">
        <f t="shared" si="10"/>
        <v>0</v>
      </c>
      <c r="E47" s="26">
        <v>0</v>
      </c>
      <c r="F47" s="26">
        <v>0</v>
      </c>
      <c r="G47" s="26">
        <v>0</v>
      </c>
      <c r="H47" s="26">
        <v>0</v>
      </c>
      <c r="I47" s="26">
        <v>0</v>
      </c>
      <c r="J47" s="26">
        <v>0</v>
      </c>
      <c r="K47" s="26">
        <v>0</v>
      </c>
      <c r="L47" s="26">
        <v>0</v>
      </c>
      <c r="M47" s="26">
        <v>0</v>
      </c>
      <c r="N47" s="26">
        <v>0</v>
      </c>
      <c r="O47" s="26">
        <v>0</v>
      </c>
      <c r="P47" s="26">
        <v>0</v>
      </c>
      <c r="Q47" s="26">
        <v>0</v>
      </c>
      <c r="R47" s="26">
        <v>0</v>
      </c>
      <c r="S47" s="26">
        <v>0</v>
      </c>
      <c r="T47" s="26">
        <f t="shared" si="11"/>
        <v>0</v>
      </c>
      <c r="U47" s="26">
        <f>'[51]L02'!C278</f>
        <v>0</v>
      </c>
      <c r="V47" s="26">
        <f t="shared" si="12"/>
        <v>0</v>
      </c>
      <c r="W47" s="26">
        <v>0</v>
      </c>
    </row>
    <row r="48" s="19" customFormat="1" customHeight="1" spans="1:23">
      <c r="A48" s="39">
        <v>20305</v>
      </c>
      <c r="B48" s="40" t="s">
        <v>1746</v>
      </c>
      <c r="C48" s="26">
        <v>0</v>
      </c>
      <c r="D48" s="26">
        <f t="shared" si="10"/>
        <v>0</v>
      </c>
      <c r="E48" s="26">
        <v>0</v>
      </c>
      <c r="F48" s="26">
        <v>0</v>
      </c>
      <c r="G48" s="26">
        <v>0</v>
      </c>
      <c r="H48" s="26">
        <v>0</v>
      </c>
      <c r="I48" s="26">
        <v>0</v>
      </c>
      <c r="J48" s="26">
        <v>0</v>
      </c>
      <c r="K48" s="26">
        <v>0</v>
      </c>
      <c r="L48" s="26">
        <v>0</v>
      </c>
      <c r="M48" s="26">
        <v>0</v>
      </c>
      <c r="N48" s="26">
        <v>0</v>
      </c>
      <c r="O48" s="26">
        <v>0</v>
      </c>
      <c r="P48" s="26">
        <v>0</v>
      </c>
      <c r="Q48" s="26">
        <v>0</v>
      </c>
      <c r="R48" s="26">
        <v>0</v>
      </c>
      <c r="S48" s="26">
        <v>0</v>
      </c>
      <c r="T48" s="26">
        <f t="shared" si="11"/>
        <v>0</v>
      </c>
      <c r="U48" s="26">
        <f>'[51]L02'!C280</f>
        <v>0</v>
      </c>
      <c r="V48" s="26">
        <f t="shared" si="12"/>
        <v>0</v>
      </c>
      <c r="W48" s="26">
        <v>0</v>
      </c>
    </row>
    <row r="49" s="19" customFormat="1" customHeight="1" spans="1:23">
      <c r="A49" s="39">
        <v>20306</v>
      </c>
      <c r="B49" s="40" t="s">
        <v>843</v>
      </c>
      <c r="C49" s="26">
        <v>0</v>
      </c>
      <c r="D49" s="26">
        <f t="shared" si="10"/>
        <v>58</v>
      </c>
      <c r="E49" s="26">
        <v>0</v>
      </c>
      <c r="F49" s="26">
        <v>55</v>
      </c>
      <c r="G49" s="26">
        <v>3</v>
      </c>
      <c r="H49" s="26">
        <v>0</v>
      </c>
      <c r="I49" s="26">
        <v>0</v>
      </c>
      <c r="J49" s="26">
        <v>0</v>
      </c>
      <c r="K49" s="26">
        <v>0</v>
      </c>
      <c r="L49" s="26">
        <v>0</v>
      </c>
      <c r="M49" s="26">
        <v>0</v>
      </c>
      <c r="N49" s="26">
        <v>0</v>
      </c>
      <c r="O49" s="26">
        <v>0</v>
      </c>
      <c r="P49" s="26">
        <v>0</v>
      </c>
      <c r="Q49" s="26">
        <v>0</v>
      </c>
      <c r="R49" s="26">
        <v>0</v>
      </c>
      <c r="S49" s="26">
        <v>0</v>
      </c>
      <c r="T49" s="26">
        <f t="shared" si="11"/>
        <v>58</v>
      </c>
      <c r="U49" s="26">
        <f>'[51]L02'!C282</f>
        <v>58</v>
      </c>
      <c r="V49" s="26">
        <f t="shared" si="12"/>
        <v>0</v>
      </c>
      <c r="W49" s="26">
        <v>0</v>
      </c>
    </row>
    <row r="50" s="19" customFormat="1" customHeight="1" spans="1:23">
      <c r="A50" s="39">
        <v>20399</v>
      </c>
      <c r="B50" s="40" t="s">
        <v>1747</v>
      </c>
      <c r="C50" s="26">
        <v>0</v>
      </c>
      <c r="D50" s="26">
        <f t="shared" si="10"/>
        <v>0</v>
      </c>
      <c r="E50" s="26">
        <v>0</v>
      </c>
      <c r="F50" s="26">
        <v>0</v>
      </c>
      <c r="G50" s="26">
        <v>0</v>
      </c>
      <c r="H50" s="26">
        <v>0</v>
      </c>
      <c r="I50" s="26">
        <v>0</v>
      </c>
      <c r="J50" s="26">
        <v>0</v>
      </c>
      <c r="K50" s="26">
        <v>0</v>
      </c>
      <c r="L50" s="26">
        <v>0</v>
      </c>
      <c r="M50" s="26">
        <v>0</v>
      </c>
      <c r="N50" s="26">
        <v>0</v>
      </c>
      <c r="O50" s="26">
        <v>0</v>
      </c>
      <c r="P50" s="26">
        <v>0</v>
      </c>
      <c r="Q50" s="26">
        <v>0</v>
      </c>
      <c r="R50" s="26">
        <v>0</v>
      </c>
      <c r="S50" s="26">
        <v>0</v>
      </c>
      <c r="T50" s="26">
        <f t="shared" si="11"/>
        <v>0</v>
      </c>
      <c r="U50" s="26">
        <f>'[51]L02'!C292</f>
        <v>0</v>
      </c>
      <c r="V50" s="26">
        <f t="shared" si="12"/>
        <v>0</v>
      </c>
      <c r="W50" s="26">
        <v>0</v>
      </c>
    </row>
    <row r="51" s="19" customFormat="1" customHeight="1" spans="1:23">
      <c r="A51" s="39">
        <v>204</v>
      </c>
      <c r="B51" s="61" t="s">
        <v>855</v>
      </c>
      <c r="C51" s="26">
        <f t="shared" ref="C51:W51" si="13">SUM(C52:C62)</f>
        <v>830</v>
      </c>
      <c r="D51" s="26">
        <f t="shared" si="13"/>
        <v>330</v>
      </c>
      <c r="E51" s="26">
        <f t="shared" si="13"/>
        <v>0</v>
      </c>
      <c r="F51" s="26">
        <f t="shared" si="13"/>
        <v>86</v>
      </c>
      <c r="G51" s="26">
        <f t="shared" si="13"/>
        <v>244</v>
      </c>
      <c r="H51" s="26">
        <f t="shared" si="13"/>
        <v>0</v>
      </c>
      <c r="I51" s="26">
        <f t="shared" si="13"/>
        <v>0</v>
      </c>
      <c r="J51" s="26">
        <f t="shared" si="13"/>
        <v>0</v>
      </c>
      <c r="K51" s="26">
        <f t="shared" si="13"/>
        <v>0</v>
      </c>
      <c r="L51" s="26">
        <f t="shared" si="13"/>
        <v>0</v>
      </c>
      <c r="M51" s="26">
        <f t="shared" si="13"/>
        <v>0</v>
      </c>
      <c r="N51" s="26">
        <f t="shared" si="13"/>
        <v>0</v>
      </c>
      <c r="O51" s="26">
        <f t="shared" si="13"/>
        <v>0</v>
      </c>
      <c r="P51" s="26">
        <f t="shared" si="13"/>
        <v>0</v>
      </c>
      <c r="Q51" s="26">
        <f t="shared" si="13"/>
        <v>0</v>
      </c>
      <c r="R51" s="26">
        <f t="shared" si="13"/>
        <v>0</v>
      </c>
      <c r="S51" s="26">
        <f t="shared" si="13"/>
        <v>0</v>
      </c>
      <c r="T51" s="26">
        <f t="shared" si="13"/>
        <v>1160</v>
      </c>
      <c r="U51" s="26">
        <f t="shared" si="13"/>
        <v>1160</v>
      </c>
      <c r="V51" s="26">
        <f t="shared" si="13"/>
        <v>0</v>
      </c>
      <c r="W51" s="26">
        <f t="shared" si="13"/>
        <v>0</v>
      </c>
    </row>
    <row r="52" s="19" customFormat="1" customHeight="1" spans="1:23">
      <c r="A52" s="39">
        <v>20401</v>
      </c>
      <c r="B52" s="40" t="s">
        <v>1748</v>
      </c>
      <c r="C52" s="26">
        <v>164</v>
      </c>
      <c r="D52" s="26">
        <f t="shared" ref="D52:D62" si="14">SUM(E52:S52)</f>
        <v>2</v>
      </c>
      <c r="E52" s="26">
        <v>0</v>
      </c>
      <c r="F52" s="26">
        <v>2</v>
      </c>
      <c r="G52" s="26">
        <v>0</v>
      </c>
      <c r="H52" s="26">
        <v>0</v>
      </c>
      <c r="I52" s="26">
        <v>0</v>
      </c>
      <c r="J52" s="26">
        <v>0</v>
      </c>
      <c r="K52" s="26">
        <v>0</v>
      </c>
      <c r="L52" s="26">
        <v>0</v>
      </c>
      <c r="M52" s="26">
        <v>0</v>
      </c>
      <c r="N52" s="26">
        <v>0</v>
      </c>
      <c r="O52" s="26">
        <v>0</v>
      </c>
      <c r="P52" s="26">
        <v>0</v>
      </c>
      <c r="Q52" s="26">
        <v>0</v>
      </c>
      <c r="R52" s="26">
        <v>0</v>
      </c>
      <c r="S52" s="26">
        <v>0</v>
      </c>
      <c r="T52" s="26">
        <f t="shared" ref="T52:T62" si="15">C52+D52</f>
        <v>166</v>
      </c>
      <c r="U52" s="26">
        <f>'[51]L02'!C295</f>
        <v>166</v>
      </c>
      <c r="V52" s="26">
        <f t="shared" ref="V52:V62" si="16">T52-U52</f>
        <v>0</v>
      </c>
      <c r="W52" s="26">
        <v>0</v>
      </c>
    </row>
    <row r="53" s="19" customFormat="1" customHeight="1" spans="1:23">
      <c r="A53" s="39">
        <v>20402</v>
      </c>
      <c r="B53" s="40" t="s">
        <v>859</v>
      </c>
      <c r="C53" s="26">
        <v>18</v>
      </c>
      <c r="D53" s="26">
        <f t="shared" si="14"/>
        <v>146</v>
      </c>
      <c r="E53" s="26">
        <v>0</v>
      </c>
      <c r="F53" s="26">
        <v>38</v>
      </c>
      <c r="G53" s="26">
        <v>108</v>
      </c>
      <c r="H53" s="26">
        <v>0</v>
      </c>
      <c r="I53" s="26">
        <v>0</v>
      </c>
      <c r="J53" s="26">
        <v>0</v>
      </c>
      <c r="K53" s="26">
        <v>0</v>
      </c>
      <c r="L53" s="26">
        <v>0</v>
      </c>
      <c r="M53" s="26">
        <v>0</v>
      </c>
      <c r="N53" s="26">
        <v>0</v>
      </c>
      <c r="O53" s="26">
        <v>0</v>
      </c>
      <c r="P53" s="26">
        <v>0</v>
      </c>
      <c r="Q53" s="26">
        <v>0</v>
      </c>
      <c r="R53" s="26">
        <v>0</v>
      </c>
      <c r="S53" s="26">
        <v>0</v>
      </c>
      <c r="T53" s="26">
        <f t="shared" si="15"/>
        <v>164</v>
      </c>
      <c r="U53" s="26">
        <f>'[51]L02'!C298</f>
        <v>164</v>
      </c>
      <c r="V53" s="26">
        <f t="shared" si="16"/>
        <v>0</v>
      </c>
      <c r="W53" s="26">
        <v>0</v>
      </c>
    </row>
    <row r="54" s="19" customFormat="1" customHeight="1" spans="1:23">
      <c r="A54" s="39">
        <v>20403</v>
      </c>
      <c r="B54" s="40" t="s">
        <v>865</v>
      </c>
      <c r="C54" s="26">
        <v>0</v>
      </c>
      <c r="D54" s="26">
        <f t="shared" si="14"/>
        <v>0</v>
      </c>
      <c r="E54" s="26">
        <v>0</v>
      </c>
      <c r="F54" s="26">
        <v>0</v>
      </c>
      <c r="G54" s="26">
        <v>0</v>
      </c>
      <c r="H54" s="26">
        <v>0</v>
      </c>
      <c r="I54" s="26">
        <v>0</v>
      </c>
      <c r="J54" s="26">
        <v>0</v>
      </c>
      <c r="K54" s="26">
        <v>0</v>
      </c>
      <c r="L54" s="26">
        <v>0</v>
      </c>
      <c r="M54" s="26">
        <v>0</v>
      </c>
      <c r="N54" s="26">
        <v>0</v>
      </c>
      <c r="O54" s="26">
        <v>0</v>
      </c>
      <c r="P54" s="26">
        <v>0</v>
      </c>
      <c r="Q54" s="26">
        <v>0</v>
      </c>
      <c r="R54" s="26">
        <v>0</v>
      </c>
      <c r="S54" s="26">
        <v>0</v>
      </c>
      <c r="T54" s="26">
        <f t="shared" si="15"/>
        <v>0</v>
      </c>
      <c r="U54" s="26">
        <f>'[51]L02'!C309</f>
        <v>0</v>
      </c>
      <c r="V54" s="26">
        <f t="shared" si="16"/>
        <v>0</v>
      </c>
      <c r="W54" s="26">
        <v>0</v>
      </c>
    </row>
    <row r="55" s="19" customFormat="1" customHeight="1" spans="1:23">
      <c r="A55" s="39">
        <v>20404</v>
      </c>
      <c r="B55" s="40" t="s">
        <v>868</v>
      </c>
      <c r="C55" s="26">
        <v>178</v>
      </c>
      <c r="D55" s="26">
        <f t="shared" si="14"/>
        <v>106</v>
      </c>
      <c r="E55" s="26">
        <v>0</v>
      </c>
      <c r="F55" s="26">
        <v>46</v>
      </c>
      <c r="G55" s="26">
        <v>60</v>
      </c>
      <c r="H55" s="26">
        <v>0</v>
      </c>
      <c r="I55" s="26">
        <v>0</v>
      </c>
      <c r="J55" s="26">
        <v>0</v>
      </c>
      <c r="K55" s="26">
        <v>0</v>
      </c>
      <c r="L55" s="26">
        <v>0</v>
      </c>
      <c r="M55" s="26">
        <v>0</v>
      </c>
      <c r="N55" s="26">
        <v>0</v>
      </c>
      <c r="O55" s="26">
        <v>0</v>
      </c>
      <c r="P55" s="26">
        <v>0</v>
      </c>
      <c r="Q55" s="26">
        <v>0</v>
      </c>
      <c r="R55" s="26">
        <v>0</v>
      </c>
      <c r="S55" s="26">
        <v>0</v>
      </c>
      <c r="T55" s="26">
        <f t="shared" si="15"/>
        <v>284</v>
      </c>
      <c r="U55" s="26">
        <f>'[51]L02'!C316</f>
        <v>284</v>
      </c>
      <c r="V55" s="26">
        <f t="shared" si="16"/>
        <v>0</v>
      </c>
      <c r="W55" s="26">
        <v>0</v>
      </c>
    </row>
    <row r="56" s="19" customFormat="1" customHeight="1" spans="1:23">
      <c r="A56" s="39">
        <v>20405</v>
      </c>
      <c r="B56" s="40" t="s">
        <v>872</v>
      </c>
      <c r="C56" s="26">
        <v>137</v>
      </c>
      <c r="D56" s="26">
        <f t="shared" si="14"/>
        <v>60</v>
      </c>
      <c r="E56" s="26">
        <v>0</v>
      </c>
      <c r="F56" s="26">
        <v>0</v>
      </c>
      <c r="G56" s="26">
        <v>60</v>
      </c>
      <c r="H56" s="26">
        <v>0</v>
      </c>
      <c r="I56" s="26">
        <v>0</v>
      </c>
      <c r="J56" s="26">
        <v>0</v>
      </c>
      <c r="K56" s="26">
        <v>0</v>
      </c>
      <c r="L56" s="26">
        <v>0</v>
      </c>
      <c r="M56" s="26">
        <v>0</v>
      </c>
      <c r="N56" s="26">
        <v>0</v>
      </c>
      <c r="O56" s="26">
        <v>0</v>
      </c>
      <c r="P56" s="26">
        <v>0</v>
      </c>
      <c r="Q56" s="26">
        <v>0</v>
      </c>
      <c r="R56" s="26">
        <v>0</v>
      </c>
      <c r="S56" s="26">
        <v>0</v>
      </c>
      <c r="T56" s="26">
        <f t="shared" si="15"/>
        <v>197</v>
      </c>
      <c r="U56" s="26">
        <f>'[51]L02'!C324</f>
        <v>197</v>
      </c>
      <c r="V56" s="26">
        <f t="shared" si="16"/>
        <v>0</v>
      </c>
      <c r="W56" s="26">
        <v>0</v>
      </c>
    </row>
    <row r="57" s="19" customFormat="1" customHeight="1" spans="1:23">
      <c r="A57" s="39">
        <v>20406</v>
      </c>
      <c r="B57" s="40" t="s">
        <v>877</v>
      </c>
      <c r="C57" s="26">
        <v>293</v>
      </c>
      <c r="D57" s="26">
        <f t="shared" si="14"/>
        <v>16</v>
      </c>
      <c r="E57" s="26">
        <v>0</v>
      </c>
      <c r="F57" s="26">
        <v>0</v>
      </c>
      <c r="G57" s="26">
        <v>16</v>
      </c>
      <c r="H57" s="26">
        <v>0</v>
      </c>
      <c r="I57" s="26">
        <v>0</v>
      </c>
      <c r="J57" s="26">
        <v>0</v>
      </c>
      <c r="K57" s="26">
        <v>0</v>
      </c>
      <c r="L57" s="26">
        <v>0</v>
      </c>
      <c r="M57" s="26">
        <v>0</v>
      </c>
      <c r="N57" s="26">
        <v>0</v>
      </c>
      <c r="O57" s="26">
        <v>0</v>
      </c>
      <c r="P57" s="26">
        <v>0</v>
      </c>
      <c r="Q57" s="26">
        <v>0</v>
      </c>
      <c r="R57" s="26">
        <v>0</v>
      </c>
      <c r="S57" s="26">
        <v>0</v>
      </c>
      <c r="T57" s="26">
        <f t="shared" si="15"/>
        <v>309</v>
      </c>
      <c r="U57" s="26">
        <f>'[51]L02'!C333</f>
        <v>309</v>
      </c>
      <c r="V57" s="26">
        <f t="shared" si="16"/>
        <v>0</v>
      </c>
      <c r="W57" s="26">
        <v>0</v>
      </c>
    </row>
    <row r="58" s="19" customFormat="1" customHeight="1" spans="1:23">
      <c r="A58" s="39">
        <v>20407</v>
      </c>
      <c r="B58" s="40" t="s">
        <v>886</v>
      </c>
      <c r="C58" s="26">
        <v>0</v>
      </c>
      <c r="D58" s="26">
        <f t="shared" si="14"/>
        <v>0</v>
      </c>
      <c r="E58" s="26">
        <v>0</v>
      </c>
      <c r="F58" s="26">
        <v>0</v>
      </c>
      <c r="G58" s="26">
        <v>0</v>
      </c>
      <c r="H58" s="26">
        <v>0</v>
      </c>
      <c r="I58" s="26">
        <v>0</v>
      </c>
      <c r="J58" s="26">
        <v>0</v>
      </c>
      <c r="K58" s="26">
        <v>0</v>
      </c>
      <c r="L58" s="26">
        <v>0</v>
      </c>
      <c r="M58" s="26">
        <v>0</v>
      </c>
      <c r="N58" s="26">
        <v>0</v>
      </c>
      <c r="O58" s="26">
        <v>0</v>
      </c>
      <c r="P58" s="26">
        <v>0</v>
      </c>
      <c r="Q58" s="26">
        <v>0</v>
      </c>
      <c r="R58" s="26">
        <v>0</v>
      </c>
      <c r="S58" s="26">
        <v>0</v>
      </c>
      <c r="T58" s="26">
        <f t="shared" si="15"/>
        <v>0</v>
      </c>
      <c r="U58" s="26">
        <f>'[51]L02'!C347</f>
        <v>0</v>
      </c>
      <c r="V58" s="26">
        <f t="shared" si="16"/>
        <v>0</v>
      </c>
      <c r="W58" s="26">
        <v>0</v>
      </c>
    </row>
    <row r="59" s="19" customFormat="1" customHeight="1" spans="1:23">
      <c r="A59" s="39">
        <v>20408</v>
      </c>
      <c r="B59" s="40" t="s">
        <v>891</v>
      </c>
      <c r="C59" s="26">
        <v>0</v>
      </c>
      <c r="D59" s="26">
        <f t="shared" si="14"/>
        <v>0</v>
      </c>
      <c r="E59" s="26">
        <v>0</v>
      </c>
      <c r="F59" s="26">
        <v>0</v>
      </c>
      <c r="G59" s="26">
        <v>0</v>
      </c>
      <c r="H59" s="26">
        <v>0</v>
      </c>
      <c r="I59" s="26">
        <v>0</v>
      </c>
      <c r="J59" s="26">
        <v>0</v>
      </c>
      <c r="K59" s="26">
        <v>0</v>
      </c>
      <c r="L59" s="26">
        <v>0</v>
      </c>
      <c r="M59" s="26">
        <v>0</v>
      </c>
      <c r="N59" s="26">
        <v>0</v>
      </c>
      <c r="O59" s="26">
        <v>0</v>
      </c>
      <c r="P59" s="26">
        <v>0</v>
      </c>
      <c r="Q59" s="26">
        <v>0</v>
      </c>
      <c r="R59" s="26">
        <v>0</v>
      </c>
      <c r="S59" s="26">
        <v>0</v>
      </c>
      <c r="T59" s="26">
        <f t="shared" si="15"/>
        <v>0</v>
      </c>
      <c r="U59" s="26">
        <f>'[51]L02'!C357</f>
        <v>0</v>
      </c>
      <c r="V59" s="26">
        <f t="shared" si="16"/>
        <v>0</v>
      </c>
      <c r="W59" s="26">
        <v>0</v>
      </c>
    </row>
    <row r="60" s="19" customFormat="1" customHeight="1" spans="1:23">
      <c r="A60" s="39">
        <v>20409</v>
      </c>
      <c r="B60" s="40" t="s">
        <v>896</v>
      </c>
      <c r="C60" s="26">
        <v>0</v>
      </c>
      <c r="D60" s="26">
        <f t="shared" si="14"/>
        <v>0</v>
      </c>
      <c r="E60" s="26">
        <v>0</v>
      </c>
      <c r="F60" s="26">
        <v>0</v>
      </c>
      <c r="G60" s="26">
        <v>0</v>
      </c>
      <c r="H60" s="26">
        <v>0</v>
      </c>
      <c r="I60" s="26">
        <v>0</v>
      </c>
      <c r="J60" s="26">
        <v>0</v>
      </c>
      <c r="K60" s="26">
        <v>0</v>
      </c>
      <c r="L60" s="26">
        <v>0</v>
      </c>
      <c r="M60" s="26">
        <v>0</v>
      </c>
      <c r="N60" s="26">
        <v>0</v>
      </c>
      <c r="O60" s="26">
        <v>0</v>
      </c>
      <c r="P60" s="26">
        <v>0</v>
      </c>
      <c r="Q60" s="26">
        <v>0</v>
      </c>
      <c r="R60" s="26">
        <v>0</v>
      </c>
      <c r="S60" s="26">
        <v>0</v>
      </c>
      <c r="T60" s="26">
        <f t="shared" si="15"/>
        <v>0</v>
      </c>
      <c r="U60" s="26">
        <f>'[51]L02'!C367</f>
        <v>0</v>
      </c>
      <c r="V60" s="26">
        <f t="shared" si="16"/>
        <v>0</v>
      </c>
      <c r="W60" s="26">
        <v>0</v>
      </c>
    </row>
    <row r="61" s="19" customFormat="1" customHeight="1" spans="1:23">
      <c r="A61" s="39">
        <v>20410</v>
      </c>
      <c r="B61" s="40" t="s">
        <v>900</v>
      </c>
      <c r="C61" s="26">
        <v>0</v>
      </c>
      <c r="D61" s="26">
        <f t="shared" si="14"/>
        <v>0</v>
      </c>
      <c r="E61" s="26">
        <v>0</v>
      </c>
      <c r="F61" s="26">
        <v>0</v>
      </c>
      <c r="G61" s="26">
        <v>0</v>
      </c>
      <c r="H61" s="26">
        <v>0</v>
      </c>
      <c r="I61" s="26">
        <v>0</v>
      </c>
      <c r="J61" s="26">
        <v>0</v>
      </c>
      <c r="K61" s="26">
        <v>0</v>
      </c>
      <c r="L61" s="26">
        <v>0</v>
      </c>
      <c r="M61" s="26">
        <v>0</v>
      </c>
      <c r="N61" s="26">
        <v>0</v>
      </c>
      <c r="O61" s="26">
        <v>0</v>
      </c>
      <c r="P61" s="26">
        <v>0</v>
      </c>
      <c r="Q61" s="26">
        <v>0</v>
      </c>
      <c r="R61" s="26">
        <v>0</v>
      </c>
      <c r="S61" s="26">
        <v>0</v>
      </c>
      <c r="T61" s="26">
        <f t="shared" si="15"/>
        <v>0</v>
      </c>
      <c r="U61" s="26">
        <f>'[51]L02'!C375</f>
        <v>0</v>
      </c>
      <c r="V61" s="26">
        <f t="shared" si="16"/>
        <v>0</v>
      </c>
      <c r="W61" s="26">
        <v>0</v>
      </c>
    </row>
    <row r="62" s="19" customFormat="1" customHeight="1" spans="1:23">
      <c r="A62" s="39">
        <v>20499</v>
      </c>
      <c r="B62" s="40" t="s">
        <v>1749</v>
      </c>
      <c r="C62" s="26">
        <v>40</v>
      </c>
      <c r="D62" s="26">
        <f t="shared" si="14"/>
        <v>0</v>
      </c>
      <c r="E62" s="26">
        <v>0</v>
      </c>
      <c r="F62" s="26">
        <v>0</v>
      </c>
      <c r="G62" s="26">
        <v>0</v>
      </c>
      <c r="H62" s="26">
        <v>0</v>
      </c>
      <c r="I62" s="26">
        <v>0</v>
      </c>
      <c r="J62" s="26">
        <v>0</v>
      </c>
      <c r="K62" s="26">
        <v>0</v>
      </c>
      <c r="L62" s="26">
        <v>0</v>
      </c>
      <c r="M62" s="26">
        <v>0</v>
      </c>
      <c r="N62" s="26">
        <v>0</v>
      </c>
      <c r="O62" s="26">
        <v>0</v>
      </c>
      <c r="P62" s="26">
        <v>0</v>
      </c>
      <c r="Q62" s="26">
        <v>0</v>
      </c>
      <c r="R62" s="26">
        <v>0</v>
      </c>
      <c r="S62" s="26">
        <v>0</v>
      </c>
      <c r="T62" s="26">
        <f t="shared" si="15"/>
        <v>40</v>
      </c>
      <c r="U62" s="26">
        <f>'[51]L02'!C381</f>
        <v>40</v>
      </c>
      <c r="V62" s="26">
        <f t="shared" si="16"/>
        <v>0</v>
      </c>
      <c r="W62" s="26">
        <v>0</v>
      </c>
    </row>
    <row r="63" s="19" customFormat="1" customHeight="1" spans="1:23">
      <c r="A63" s="39">
        <v>205</v>
      </c>
      <c r="B63" s="61" t="s">
        <v>906</v>
      </c>
      <c r="C63" s="26">
        <f t="shared" ref="C63:W63" si="17">SUM(C64:C73)</f>
        <v>38616</v>
      </c>
      <c r="D63" s="26">
        <f t="shared" si="17"/>
        <v>12290</v>
      </c>
      <c r="E63" s="26">
        <f t="shared" si="17"/>
        <v>1635</v>
      </c>
      <c r="F63" s="26">
        <f t="shared" si="17"/>
        <v>8407</v>
      </c>
      <c r="G63" s="26">
        <f t="shared" si="17"/>
        <v>1966</v>
      </c>
      <c r="H63" s="26">
        <f t="shared" si="17"/>
        <v>0</v>
      </c>
      <c r="I63" s="26">
        <f t="shared" si="17"/>
        <v>0</v>
      </c>
      <c r="J63" s="26">
        <f t="shared" si="17"/>
        <v>0</v>
      </c>
      <c r="K63" s="26">
        <f t="shared" si="17"/>
        <v>0</v>
      </c>
      <c r="L63" s="26">
        <f t="shared" si="17"/>
        <v>0</v>
      </c>
      <c r="M63" s="26">
        <f t="shared" si="17"/>
        <v>282</v>
      </c>
      <c r="N63" s="26">
        <f t="shared" si="17"/>
        <v>0</v>
      </c>
      <c r="O63" s="26">
        <f t="shared" si="17"/>
        <v>0</v>
      </c>
      <c r="P63" s="26">
        <f t="shared" si="17"/>
        <v>0</v>
      </c>
      <c r="Q63" s="26">
        <f t="shared" si="17"/>
        <v>0</v>
      </c>
      <c r="R63" s="26">
        <f t="shared" si="17"/>
        <v>0</v>
      </c>
      <c r="S63" s="26">
        <f t="shared" si="17"/>
        <v>0</v>
      </c>
      <c r="T63" s="26">
        <f t="shared" si="17"/>
        <v>50906</v>
      </c>
      <c r="U63" s="26">
        <f t="shared" si="17"/>
        <v>50906</v>
      </c>
      <c r="V63" s="26">
        <f t="shared" si="17"/>
        <v>0</v>
      </c>
      <c r="W63" s="26">
        <f t="shared" si="17"/>
        <v>0</v>
      </c>
    </row>
    <row r="64" s="19" customFormat="1" customHeight="1" spans="1:23">
      <c r="A64" s="39">
        <v>20501</v>
      </c>
      <c r="B64" s="40" t="s">
        <v>907</v>
      </c>
      <c r="C64" s="26">
        <v>714</v>
      </c>
      <c r="D64" s="26">
        <f t="shared" ref="D64:D73" si="18">SUM(E64:S64)</f>
        <v>1</v>
      </c>
      <c r="E64" s="26">
        <v>0</v>
      </c>
      <c r="F64" s="26">
        <v>0</v>
      </c>
      <c r="G64" s="26">
        <v>1</v>
      </c>
      <c r="H64" s="26">
        <v>0</v>
      </c>
      <c r="I64" s="26">
        <v>0</v>
      </c>
      <c r="J64" s="26">
        <v>0</v>
      </c>
      <c r="K64" s="26">
        <v>0</v>
      </c>
      <c r="L64" s="26">
        <v>0</v>
      </c>
      <c r="M64" s="26">
        <v>0</v>
      </c>
      <c r="N64" s="26">
        <v>0</v>
      </c>
      <c r="O64" s="26">
        <v>0</v>
      </c>
      <c r="P64" s="26">
        <v>0</v>
      </c>
      <c r="Q64" s="26">
        <v>0</v>
      </c>
      <c r="R64" s="26">
        <v>0</v>
      </c>
      <c r="S64" s="26">
        <v>0</v>
      </c>
      <c r="T64" s="26">
        <f t="shared" ref="T64:T73" si="19">C64+D64</f>
        <v>715</v>
      </c>
      <c r="U64" s="26">
        <f>'[51]L02'!C385</f>
        <v>715</v>
      </c>
      <c r="V64" s="26">
        <f t="shared" ref="V64:V73" si="20">T64-U64</f>
        <v>0</v>
      </c>
      <c r="W64" s="26">
        <v>0</v>
      </c>
    </row>
    <row r="65" s="19" customFormat="1" customHeight="1" spans="1:23">
      <c r="A65" s="39">
        <v>20502</v>
      </c>
      <c r="B65" s="40" t="s">
        <v>909</v>
      </c>
      <c r="C65" s="26">
        <v>35757</v>
      </c>
      <c r="D65" s="26">
        <f t="shared" si="18"/>
        <v>8571</v>
      </c>
      <c r="E65" s="26">
        <v>1635</v>
      </c>
      <c r="F65" s="26">
        <v>4720</v>
      </c>
      <c r="G65" s="26">
        <v>1934</v>
      </c>
      <c r="H65" s="26">
        <v>0</v>
      </c>
      <c r="I65" s="26">
        <v>0</v>
      </c>
      <c r="J65" s="26">
        <v>0</v>
      </c>
      <c r="K65" s="26">
        <v>0</v>
      </c>
      <c r="L65" s="26">
        <v>0</v>
      </c>
      <c r="M65" s="26">
        <v>282</v>
      </c>
      <c r="N65" s="26">
        <v>0</v>
      </c>
      <c r="O65" s="26">
        <v>0</v>
      </c>
      <c r="P65" s="26">
        <v>0</v>
      </c>
      <c r="Q65" s="26">
        <v>0</v>
      </c>
      <c r="R65" s="26">
        <v>0</v>
      </c>
      <c r="S65" s="26">
        <v>0</v>
      </c>
      <c r="T65" s="26">
        <f t="shared" si="19"/>
        <v>44328</v>
      </c>
      <c r="U65" s="26">
        <f>'[51]L02'!C390</f>
        <v>44328</v>
      </c>
      <c r="V65" s="26">
        <f t="shared" si="20"/>
        <v>0</v>
      </c>
      <c r="W65" s="26">
        <v>0</v>
      </c>
    </row>
    <row r="66" s="19" customFormat="1" customHeight="1" spans="1:23">
      <c r="A66" s="39">
        <v>20503</v>
      </c>
      <c r="B66" s="40" t="s">
        <v>916</v>
      </c>
      <c r="C66" s="26">
        <v>0</v>
      </c>
      <c r="D66" s="26">
        <f t="shared" si="18"/>
        <v>0</v>
      </c>
      <c r="E66" s="26">
        <v>0</v>
      </c>
      <c r="F66" s="26">
        <v>0</v>
      </c>
      <c r="G66" s="26">
        <v>0</v>
      </c>
      <c r="H66" s="26">
        <v>0</v>
      </c>
      <c r="I66" s="26">
        <v>0</v>
      </c>
      <c r="J66" s="26">
        <v>0</v>
      </c>
      <c r="K66" s="26">
        <v>0</v>
      </c>
      <c r="L66" s="26">
        <v>0</v>
      </c>
      <c r="M66" s="26">
        <v>0</v>
      </c>
      <c r="N66" s="26">
        <v>0</v>
      </c>
      <c r="O66" s="26">
        <v>0</v>
      </c>
      <c r="P66" s="26">
        <v>0</v>
      </c>
      <c r="Q66" s="26">
        <v>0</v>
      </c>
      <c r="R66" s="26">
        <v>0</v>
      </c>
      <c r="S66" s="26">
        <v>0</v>
      </c>
      <c r="T66" s="26">
        <f t="shared" si="19"/>
        <v>0</v>
      </c>
      <c r="U66" s="26">
        <f>'[51]L02'!C397</f>
        <v>0</v>
      </c>
      <c r="V66" s="26">
        <f t="shared" si="20"/>
        <v>0</v>
      </c>
      <c r="W66" s="26">
        <v>0</v>
      </c>
    </row>
    <row r="67" s="19" customFormat="1" customHeight="1" spans="1:23">
      <c r="A67" s="39">
        <v>20504</v>
      </c>
      <c r="B67" s="40" t="s">
        <v>922</v>
      </c>
      <c r="C67" s="26">
        <v>0</v>
      </c>
      <c r="D67" s="26">
        <f t="shared" si="18"/>
        <v>0</v>
      </c>
      <c r="E67" s="26">
        <v>0</v>
      </c>
      <c r="F67" s="26">
        <v>0</v>
      </c>
      <c r="G67" s="26">
        <v>0</v>
      </c>
      <c r="H67" s="26">
        <v>0</v>
      </c>
      <c r="I67" s="26">
        <v>0</v>
      </c>
      <c r="J67" s="26">
        <v>0</v>
      </c>
      <c r="K67" s="26">
        <v>0</v>
      </c>
      <c r="L67" s="26">
        <v>0</v>
      </c>
      <c r="M67" s="26">
        <v>0</v>
      </c>
      <c r="N67" s="26">
        <v>0</v>
      </c>
      <c r="O67" s="26">
        <v>0</v>
      </c>
      <c r="P67" s="26">
        <v>0</v>
      </c>
      <c r="Q67" s="26">
        <v>0</v>
      </c>
      <c r="R67" s="26">
        <v>0</v>
      </c>
      <c r="S67" s="26">
        <v>0</v>
      </c>
      <c r="T67" s="26">
        <f t="shared" si="19"/>
        <v>0</v>
      </c>
      <c r="U67" s="26">
        <f>'[51]L02'!C403</f>
        <v>0</v>
      </c>
      <c r="V67" s="26">
        <f t="shared" si="20"/>
        <v>0</v>
      </c>
      <c r="W67" s="26">
        <v>0</v>
      </c>
    </row>
    <row r="68" s="19" customFormat="1" customHeight="1" spans="1:23">
      <c r="A68" s="39">
        <v>20505</v>
      </c>
      <c r="B68" s="40" t="s">
        <v>928</v>
      </c>
      <c r="C68" s="26">
        <v>0</v>
      </c>
      <c r="D68" s="26">
        <f t="shared" si="18"/>
        <v>0</v>
      </c>
      <c r="E68" s="26">
        <v>0</v>
      </c>
      <c r="F68" s="26">
        <v>0</v>
      </c>
      <c r="G68" s="26">
        <v>0</v>
      </c>
      <c r="H68" s="26">
        <v>0</v>
      </c>
      <c r="I68" s="26">
        <v>0</v>
      </c>
      <c r="J68" s="26">
        <v>0</v>
      </c>
      <c r="K68" s="26">
        <v>0</v>
      </c>
      <c r="L68" s="26">
        <v>0</v>
      </c>
      <c r="M68" s="26">
        <v>0</v>
      </c>
      <c r="N68" s="26">
        <v>0</v>
      </c>
      <c r="O68" s="26">
        <v>0</v>
      </c>
      <c r="P68" s="26">
        <v>0</v>
      </c>
      <c r="Q68" s="26">
        <v>0</v>
      </c>
      <c r="R68" s="26">
        <v>0</v>
      </c>
      <c r="S68" s="26">
        <v>0</v>
      </c>
      <c r="T68" s="26">
        <f t="shared" si="19"/>
        <v>0</v>
      </c>
      <c r="U68" s="26">
        <f>'[51]L02'!C409</f>
        <v>0</v>
      </c>
      <c r="V68" s="26">
        <f t="shared" si="20"/>
        <v>0</v>
      </c>
      <c r="W68" s="26">
        <v>0</v>
      </c>
    </row>
    <row r="69" s="19" customFormat="1" customHeight="1" spans="1:23">
      <c r="A69" s="39">
        <v>20506</v>
      </c>
      <c r="B69" s="40" t="s">
        <v>932</v>
      </c>
      <c r="C69" s="26">
        <v>0</v>
      </c>
      <c r="D69" s="26">
        <f t="shared" si="18"/>
        <v>0</v>
      </c>
      <c r="E69" s="26">
        <v>0</v>
      </c>
      <c r="F69" s="26">
        <v>0</v>
      </c>
      <c r="G69" s="26">
        <v>0</v>
      </c>
      <c r="H69" s="26">
        <v>0</v>
      </c>
      <c r="I69" s="26">
        <v>0</v>
      </c>
      <c r="J69" s="26">
        <v>0</v>
      </c>
      <c r="K69" s="26">
        <v>0</v>
      </c>
      <c r="L69" s="26">
        <v>0</v>
      </c>
      <c r="M69" s="26">
        <v>0</v>
      </c>
      <c r="N69" s="26">
        <v>0</v>
      </c>
      <c r="O69" s="26">
        <v>0</v>
      </c>
      <c r="P69" s="26">
        <v>0</v>
      </c>
      <c r="Q69" s="26">
        <v>0</v>
      </c>
      <c r="R69" s="26">
        <v>0</v>
      </c>
      <c r="S69" s="26">
        <v>0</v>
      </c>
      <c r="T69" s="26">
        <f t="shared" si="19"/>
        <v>0</v>
      </c>
      <c r="U69" s="26">
        <f>'[51]L02'!C413</f>
        <v>0</v>
      </c>
      <c r="V69" s="26">
        <f t="shared" si="20"/>
        <v>0</v>
      </c>
      <c r="W69" s="26">
        <v>0</v>
      </c>
    </row>
    <row r="70" s="19" customFormat="1" customHeight="1" spans="1:23">
      <c r="A70" s="39">
        <v>20507</v>
      </c>
      <c r="B70" s="40" t="s">
        <v>936</v>
      </c>
      <c r="C70" s="26">
        <v>0</v>
      </c>
      <c r="D70" s="26">
        <f t="shared" si="18"/>
        <v>0</v>
      </c>
      <c r="E70" s="26">
        <v>0</v>
      </c>
      <c r="F70" s="26">
        <v>0</v>
      </c>
      <c r="G70" s="26">
        <v>0</v>
      </c>
      <c r="H70" s="26">
        <v>0</v>
      </c>
      <c r="I70" s="26">
        <v>0</v>
      </c>
      <c r="J70" s="26">
        <v>0</v>
      </c>
      <c r="K70" s="26">
        <v>0</v>
      </c>
      <c r="L70" s="26">
        <v>0</v>
      </c>
      <c r="M70" s="26">
        <v>0</v>
      </c>
      <c r="N70" s="26">
        <v>0</v>
      </c>
      <c r="O70" s="26">
        <v>0</v>
      </c>
      <c r="P70" s="26">
        <v>0</v>
      </c>
      <c r="Q70" s="26">
        <v>0</v>
      </c>
      <c r="R70" s="26">
        <v>0</v>
      </c>
      <c r="S70" s="26">
        <v>0</v>
      </c>
      <c r="T70" s="26">
        <f t="shared" si="19"/>
        <v>0</v>
      </c>
      <c r="U70" s="26">
        <f>'[51]L02'!C417</f>
        <v>0</v>
      </c>
      <c r="V70" s="26">
        <f t="shared" si="20"/>
        <v>0</v>
      </c>
      <c r="W70" s="26">
        <v>0</v>
      </c>
    </row>
    <row r="71" s="19" customFormat="1" customHeight="1" spans="1:23">
      <c r="A71" s="39">
        <v>20508</v>
      </c>
      <c r="B71" s="40" t="s">
        <v>940</v>
      </c>
      <c r="C71" s="26">
        <v>0</v>
      </c>
      <c r="D71" s="26">
        <f t="shared" si="18"/>
        <v>177</v>
      </c>
      <c r="E71" s="26">
        <v>0</v>
      </c>
      <c r="F71" s="26">
        <v>177</v>
      </c>
      <c r="G71" s="26">
        <v>0</v>
      </c>
      <c r="H71" s="26">
        <v>0</v>
      </c>
      <c r="I71" s="26">
        <v>0</v>
      </c>
      <c r="J71" s="26">
        <v>0</v>
      </c>
      <c r="K71" s="26">
        <v>0</v>
      </c>
      <c r="L71" s="26">
        <v>0</v>
      </c>
      <c r="M71" s="26">
        <v>0</v>
      </c>
      <c r="N71" s="26">
        <v>0</v>
      </c>
      <c r="O71" s="26">
        <v>0</v>
      </c>
      <c r="P71" s="26">
        <v>0</v>
      </c>
      <c r="Q71" s="26">
        <v>0</v>
      </c>
      <c r="R71" s="26">
        <v>0</v>
      </c>
      <c r="S71" s="26">
        <v>0</v>
      </c>
      <c r="T71" s="26">
        <f t="shared" si="19"/>
        <v>177</v>
      </c>
      <c r="U71" s="26">
        <f>'[51]L02'!C421</f>
        <v>177</v>
      </c>
      <c r="V71" s="26">
        <f t="shared" si="20"/>
        <v>0</v>
      </c>
      <c r="W71" s="26">
        <v>0</v>
      </c>
    </row>
    <row r="72" s="19" customFormat="1" customHeight="1" spans="1:23">
      <c r="A72" s="39">
        <v>20509</v>
      </c>
      <c r="B72" s="40" t="s">
        <v>946</v>
      </c>
      <c r="C72" s="26">
        <v>2145</v>
      </c>
      <c r="D72" s="26">
        <f t="shared" si="18"/>
        <v>0</v>
      </c>
      <c r="E72" s="26">
        <v>0</v>
      </c>
      <c r="F72" s="26">
        <v>0</v>
      </c>
      <c r="G72" s="26">
        <v>0</v>
      </c>
      <c r="H72" s="26">
        <v>0</v>
      </c>
      <c r="I72" s="26">
        <v>0</v>
      </c>
      <c r="J72" s="26">
        <v>0</v>
      </c>
      <c r="K72" s="26">
        <v>0</v>
      </c>
      <c r="L72" s="26">
        <v>0</v>
      </c>
      <c r="M72" s="26">
        <v>0</v>
      </c>
      <c r="N72" s="26">
        <v>0</v>
      </c>
      <c r="O72" s="26">
        <v>0</v>
      </c>
      <c r="P72" s="26">
        <v>0</v>
      </c>
      <c r="Q72" s="26">
        <v>0</v>
      </c>
      <c r="R72" s="26">
        <v>0</v>
      </c>
      <c r="S72" s="26">
        <v>0</v>
      </c>
      <c r="T72" s="26">
        <f t="shared" si="19"/>
        <v>2145</v>
      </c>
      <c r="U72" s="26">
        <f>'[51]L02'!C427</f>
        <v>2145</v>
      </c>
      <c r="V72" s="26">
        <f t="shared" si="20"/>
        <v>0</v>
      </c>
      <c r="W72" s="26">
        <v>0</v>
      </c>
    </row>
    <row r="73" s="19" customFormat="1" customHeight="1" spans="1:23">
      <c r="A73" s="39">
        <v>20599</v>
      </c>
      <c r="B73" s="40" t="s">
        <v>1750</v>
      </c>
      <c r="C73" s="26">
        <v>0</v>
      </c>
      <c r="D73" s="26">
        <f t="shared" si="18"/>
        <v>3541</v>
      </c>
      <c r="E73" s="26">
        <v>0</v>
      </c>
      <c r="F73" s="26">
        <v>3510</v>
      </c>
      <c r="G73" s="26">
        <v>31</v>
      </c>
      <c r="H73" s="26">
        <v>0</v>
      </c>
      <c r="I73" s="26">
        <v>0</v>
      </c>
      <c r="J73" s="26">
        <v>0</v>
      </c>
      <c r="K73" s="26">
        <v>0</v>
      </c>
      <c r="L73" s="26">
        <v>0</v>
      </c>
      <c r="M73" s="26">
        <v>0</v>
      </c>
      <c r="N73" s="26">
        <v>0</v>
      </c>
      <c r="O73" s="26">
        <v>0</v>
      </c>
      <c r="P73" s="26">
        <v>0</v>
      </c>
      <c r="Q73" s="26">
        <v>0</v>
      </c>
      <c r="R73" s="26">
        <v>0</v>
      </c>
      <c r="S73" s="26">
        <v>0</v>
      </c>
      <c r="T73" s="26">
        <f t="shared" si="19"/>
        <v>3541</v>
      </c>
      <c r="U73" s="26">
        <f>'[51]L02'!C434</f>
        <v>3541</v>
      </c>
      <c r="V73" s="26">
        <f t="shared" si="20"/>
        <v>0</v>
      </c>
      <c r="W73" s="26">
        <v>0</v>
      </c>
    </row>
    <row r="74" s="19" customFormat="1" customHeight="1" spans="1:23">
      <c r="A74" s="39">
        <v>206</v>
      </c>
      <c r="B74" s="61" t="s">
        <v>955</v>
      </c>
      <c r="C74" s="26">
        <f t="shared" ref="C74:W74" si="21">SUM(C75:C84)</f>
        <v>3966</v>
      </c>
      <c r="D74" s="26">
        <f t="shared" si="21"/>
        <v>-6</v>
      </c>
      <c r="E74" s="26">
        <f t="shared" si="21"/>
        <v>0</v>
      </c>
      <c r="F74" s="26">
        <f t="shared" si="21"/>
        <v>0</v>
      </c>
      <c r="G74" s="26">
        <f t="shared" si="21"/>
        <v>1865</v>
      </c>
      <c r="H74" s="26">
        <f t="shared" si="21"/>
        <v>0</v>
      </c>
      <c r="I74" s="26">
        <f t="shared" si="21"/>
        <v>0</v>
      </c>
      <c r="J74" s="26">
        <f t="shared" si="21"/>
        <v>0</v>
      </c>
      <c r="K74" s="26">
        <f t="shared" si="21"/>
        <v>0</v>
      </c>
      <c r="L74" s="26">
        <f t="shared" si="21"/>
        <v>0</v>
      </c>
      <c r="M74" s="26">
        <f t="shared" si="21"/>
        <v>-1871</v>
      </c>
      <c r="N74" s="26">
        <f t="shared" si="21"/>
        <v>0</v>
      </c>
      <c r="O74" s="26">
        <f t="shared" si="21"/>
        <v>0</v>
      </c>
      <c r="P74" s="26">
        <f t="shared" si="21"/>
        <v>0</v>
      </c>
      <c r="Q74" s="26">
        <f t="shared" si="21"/>
        <v>0</v>
      </c>
      <c r="R74" s="26">
        <f t="shared" si="21"/>
        <v>0</v>
      </c>
      <c r="S74" s="26">
        <f t="shared" si="21"/>
        <v>0</v>
      </c>
      <c r="T74" s="26">
        <f t="shared" si="21"/>
        <v>3960</v>
      </c>
      <c r="U74" s="26">
        <f t="shared" si="21"/>
        <v>3914</v>
      </c>
      <c r="V74" s="26">
        <f t="shared" si="21"/>
        <v>46</v>
      </c>
      <c r="W74" s="26">
        <f t="shared" si="21"/>
        <v>46</v>
      </c>
    </row>
    <row r="75" s="19" customFormat="1" customHeight="1" spans="1:23">
      <c r="A75" s="39">
        <v>20601</v>
      </c>
      <c r="B75" s="40" t="s">
        <v>956</v>
      </c>
      <c r="C75" s="26">
        <v>3456</v>
      </c>
      <c r="D75" s="26">
        <f t="shared" ref="D75:D84" si="22">SUM(E75:S75)</f>
        <v>-1735</v>
      </c>
      <c r="E75" s="26">
        <v>0</v>
      </c>
      <c r="F75" s="26">
        <v>0</v>
      </c>
      <c r="G75" s="26">
        <v>0</v>
      </c>
      <c r="H75" s="26">
        <v>0</v>
      </c>
      <c r="I75" s="26">
        <v>0</v>
      </c>
      <c r="J75" s="26">
        <v>0</v>
      </c>
      <c r="K75" s="26">
        <v>0</v>
      </c>
      <c r="L75" s="26">
        <v>0</v>
      </c>
      <c r="M75" s="26">
        <v>-1735</v>
      </c>
      <c r="N75" s="26">
        <v>0</v>
      </c>
      <c r="O75" s="26">
        <v>0</v>
      </c>
      <c r="P75" s="26">
        <v>0</v>
      </c>
      <c r="Q75" s="26">
        <v>0</v>
      </c>
      <c r="R75" s="26">
        <v>0</v>
      </c>
      <c r="S75" s="26">
        <v>0</v>
      </c>
      <c r="T75" s="26">
        <f t="shared" ref="T75:T84" si="23">C75+D75</f>
        <v>1721</v>
      </c>
      <c r="U75" s="26">
        <f>'[51]L02'!C437</f>
        <v>1721</v>
      </c>
      <c r="V75" s="26">
        <f t="shared" ref="V75:V84" si="24">T75-U75</f>
        <v>0</v>
      </c>
      <c r="W75" s="26">
        <v>0</v>
      </c>
    </row>
    <row r="76" s="19" customFormat="1" customHeight="1" spans="1:23">
      <c r="A76" s="39">
        <v>20602</v>
      </c>
      <c r="B76" s="40" t="s">
        <v>958</v>
      </c>
      <c r="C76" s="26">
        <v>0</v>
      </c>
      <c r="D76" s="26">
        <f t="shared" si="22"/>
        <v>11</v>
      </c>
      <c r="E76" s="26">
        <v>0</v>
      </c>
      <c r="F76" s="26">
        <v>0</v>
      </c>
      <c r="G76" s="26">
        <v>379</v>
      </c>
      <c r="H76" s="26">
        <v>0</v>
      </c>
      <c r="I76" s="26">
        <v>0</v>
      </c>
      <c r="J76" s="26">
        <v>0</v>
      </c>
      <c r="K76" s="26">
        <v>0</v>
      </c>
      <c r="L76" s="26">
        <v>0</v>
      </c>
      <c r="M76" s="26">
        <v>-368</v>
      </c>
      <c r="N76" s="26">
        <v>0</v>
      </c>
      <c r="O76" s="26">
        <v>0</v>
      </c>
      <c r="P76" s="26">
        <v>0</v>
      </c>
      <c r="Q76" s="26">
        <v>0</v>
      </c>
      <c r="R76" s="26">
        <v>0</v>
      </c>
      <c r="S76" s="26">
        <v>0</v>
      </c>
      <c r="T76" s="26">
        <f t="shared" si="23"/>
        <v>11</v>
      </c>
      <c r="U76" s="26">
        <f>'[51]L02'!C442</f>
        <v>11</v>
      </c>
      <c r="V76" s="26">
        <f t="shared" si="24"/>
        <v>0</v>
      </c>
      <c r="W76" s="26">
        <v>0</v>
      </c>
    </row>
    <row r="77" s="19" customFormat="1" customHeight="1" spans="1:23">
      <c r="A77" s="39">
        <v>20603</v>
      </c>
      <c r="B77" s="40" t="s">
        <v>967</v>
      </c>
      <c r="C77" s="26">
        <v>0</v>
      </c>
      <c r="D77" s="26">
        <f t="shared" si="22"/>
        <v>0</v>
      </c>
      <c r="E77" s="26">
        <v>0</v>
      </c>
      <c r="F77" s="26">
        <v>0</v>
      </c>
      <c r="G77" s="26">
        <v>0</v>
      </c>
      <c r="H77" s="26">
        <v>0</v>
      </c>
      <c r="I77" s="26">
        <v>0</v>
      </c>
      <c r="J77" s="26">
        <v>0</v>
      </c>
      <c r="K77" s="26">
        <v>0</v>
      </c>
      <c r="L77" s="26">
        <v>0</v>
      </c>
      <c r="M77" s="26">
        <v>0</v>
      </c>
      <c r="N77" s="26">
        <v>0</v>
      </c>
      <c r="O77" s="26">
        <v>0</v>
      </c>
      <c r="P77" s="26">
        <v>0</v>
      </c>
      <c r="Q77" s="26">
        <v>0</v>
      </c>
      <c r="R77" s="26">
        <v>0</v>
      </c>
      <c r="S77" s="26">
        <v>0</v>
      </c>
      <c r="T77" s="26">
        <f t="shared" si="23"/>
        <v>0</v>
      </c>
      <c r="U77" s="26">
        <f>'[51]L02'!C451</f>
        <v>0</v>
      </c>
      <c r="V77" s="26">
        <f t="shared" si="24"/>
        <v>0</v>
      </c>
      <c r="W77" s="26">
        <v>0</v>
      </c>
    </row>
    <row r="78" s="19" customFormat="1" customHeight="1" spans="1:23">
      <c r="A78" s="39">
        <v>20604</v>
      </c>
      <c r="B78" s="40" t="s">
        <v>972</v>
      </c>
      <c r="C78" s="26">
        <v>0</v>
      </c>
      <c r="D78" s="26">
        <f t="shared" si="22"/>
        <v>74</v>
      </c>
      <c r="E78" s="26">
        <v>0</v>
      </c>
      <c r="F78" s="26">
        <v>0</v>
      </c>
      <c r="G78" s="26">
        <v>248</v>
      </c>
      <c r="H78" s="26">
        <v>0</v>
      </c>
      <c r="I78" s="26">
        <v>0</v>
      </c>
      <c r="J78" s="26">
        <v>0</v>
      </c>
      <c r="K78" s="26">
        <v>0</v>
      </c>
      <c r="L78" s="26">
        <v>0</v>
      </c>
      <c r="M78" s="26">
        <v>-174</v>
      </c>
      <c r="N78" s="26">
        <v>0</v>
      </c>
      <c r="O78" s="26">
        <v>0</v>
      </c>
      <c r="P78" s="26">
        <v>0</v>
      </c>
      <c r="Q78" s="26">
        <v>0</v>
      </c>
      <c r="R78" s="26">
        <v>0</v>
      </c>
      <c r="S78" s="26">
        <v>0</v>
      </c>
      <c r="T78" s="26">
        <f t="shared" si="23"/>
        <v>74</v>
      </c>
      <c r="U78" s="26">
        <f>'[51]L02'!C457</f>
        <v>57</v>
      </c>
      <c r="V78" s="26">
        <f t="shared" si="24"/>
        <v>17</v>
      </c>
      <c r="W78" s="26">
        <v>17</v>
      </c>
    </row>
    <row r="79" s="19" customFormat="1" customHeight="1" spans="1:23">
      <c r="A79" s="39">
        <v>20605</v>
      </c>
      <c r="B79" s="40" t="s">
        <v>976</v>
      </c>
      <c r="C79" s="26">
        <v>0</v>
      </c>
      <c r="D79" s="26">
        <f t="shared" si="22"/>
        <v>20</v>
      </c>
      <c r="E79" s="26">
        <v>0</v>
      </c>
      <c r="F79" s="26">
        <v>0</v>
      </c>
      <c r="G79" s="26">
        <v>20</v>
      </c>
      <c r="H79" s="26">
        <v>0</v>
      </c>
      <c r="I79" s="26">
        <v>0</v>
      </c>
      <c r="J79" s="26">
        <v>0</v>
      </c>
      <c r="K79" s="26">
        <v>0</v>
      </c>
      <c r="L79" s="26">
        <v>0</v>
      </c>
      <c r="M79" s="26">
        <v>0</v>
      </c>
      <c r="N79" s="26">
        <v>0</v>
      </c>
      <c r="O79" s="26">
        <v>0</v>
      </c>
      <c r="P79" s="26">
        <v>0</v>
      </c>
      <c r="Q79" s="26">
        <v>0</v>
      </c>
      <c r="R79" s="26">
        <v>0</v>
      </c>
      <c r="S79" s="26">
        <v>0</v>
      </c>
      <c r="T79" s="26">
        <f t="shared" si="23"/>
        <v>20</v>
      </c>
      <c r="U79" s="26">
        <f>'[51]L02'!C462</f>
        <v>9</v>
      </c>
      <c r="V79" s="26">
        <f t="shared" si="24"/>
        <v>11</v>
      </c>
      <c r="W79" s="26">
        <v>11</v>
      </c>
    </row>
    <row r="80" s="19" customFormat="1" customHeight="1" spans="1:23">
      <c r="A80" s="39">
        <v>20606</v>
      </c>
      <c r="B80" s="40" t="s">
        <v>980</v>
      </c>
      <c r="C80" s="26">
        <v>0</v>
      </c>
      <c r="D80" s="26">
        <f t="shared" si="22"/>
        <v>0</v>
      </c>
      <c r="E80" s="26">
        <v>0</v>
      </c>
      <c r="F80" s="26">
        <v>0</v>
      </c>
      <c r="G80" s="26">
        <v>0</v>
      </c>
      <c r="H80" s="26">
        <v>0</v>
      </c>
      <c r="I80" s="26">
        <v>0</v>
      </c>
      <c r="J80" s="26">
        <v>0</v>
      </c>
      <c r="K80" s="26">
        <v>0</v>
      </c>
      <c r="L80" s="26">
        <v>0</v>
      </c>
      <c r="M80" s="26">
        <v>0</v>
      </c>
      <c r="N80" s="26">
        <v>0</v>
      </c>
      <c r="O80" s="26">
        <v>0</v>
      </c>
      <c r="P80" s="26">
        <v>0</v>
      </c>
      <c r="Q80" s="26">
        <v>0</v>
      </c>
      <c r="R80" s="26">
        <v>0</v>
      </c>
      <c r="S80" s="26">
        <v>0</v>
      </c>
      <c r="T80" s="26">
        <f t="shared" si="23"/>
        <v>0</v>
      </c>
      <c r="U80" s="26">
        <f>'[51]L02'!C467</f>
        <v>0</v>
      </c>
      <c r="V80" s="26">
        <f t="shared" si="24"/>
        <v>0</v>
      </c>
      <c r="W80" s="26">
        <v>0</v>
      </c>
    </row>
    <row r="81" s="19" customFormat="1" customHeight="1" spans="1:23">
      <c r="A81" s="39">
        <v>20607</v>
      </c>
      <c r="B81" s="40" t="s">
        <v>985</v>
      </c>
      <c r="C81" s="26">
        <v>10</v>
      </c>
      <c r="D81" s="26">
        <f t="shared" si="22"/>
        <v>10</v>
      </c>
      <c r="E81" s="26">
        <v>0</v>
      </c>
      <c r="F81" s="26">
        <v>0</v>
      </c>
      <c r="G81" s="26">
        <v>10</v>
      </c>
      <c r="H81" s="26">
        <v>0</v>
      </c>
      <c r="I81" s="26">
        <v>0</v>
      </c>
      <c r="J81" s="26">
        <v>0</v>
      </c>
      <c r="K81" s="26">
        <v>0</v>
      </c>
      <c r="L81" s="26">
        <v>0</v>
      </c>
      <c r="M81" s="26">
        <v>0</v>
      </c>
      <c r="N81" s="26">
        <v>0</v>
      </c>
      <c r="O81" s="26">
        <v>0</v>
      </c>
      <c r="P81" s="26">
        <v>0</v>
      </c>
      <c r="Q81" s="26">
        <v>0</v>
      </c>
      <c r="R81" s="26">
        <v>0</v>
      </c>
      <c r="S81" s="26">
        <v>0</v>
      </c>
      <c r="T81" s="26">
        <f t="shared" si="23"/>
        <v>20</v>
      </c>
      <c r="U81" s="26">
        <f>'[51]L02'!C472</f>
        <v>20</v>
      </c>
      <c r="V81" s="26">
        <f t="shared" si="24"/>
        <v>0</v>
      </c>
      <c r="W81" s="26">
        <v>0</v>
      </c>
    </row>
    <row r="82" s="19" customFormat="1" customHeight="1" spans="1:23">
      <c r="A82" s="39">
        <v>20608</v>
      </c>
      <c r="B82" s="40" t="s">
        <v>991</v>
      </c>
      <c r="C82" s="26">
        <v>0</v>
      </c>
      <c r="D82" s="26">
        <f t="shared" si="22"/>
        <v>0</v>
      </c>
      <c r="E82" s="26">
        <v>0</v>
      </c>
      <c r="F82" s="26">
        <v>0</v>
      </c>
      <c r="G82" s="26">
        <v>0</v>
      </c>
      <c r="H82" s="26">
        <v>0</v>
      </c>
      <c r="I82" s="26">
        <v>0</v>
      </c>
      <c r="J82" s="26">
        <v>0</v>
      </c>
      <c r="K82" s="26">
        <v>0</v>
      </c>
      <c r="L82" s="26">
        <v>0</v>
      </c>
      <c r="M82" s="26">
        <v>0</v>
      </c>
      <c r="N82" s="26">
        <v>0</v>
      </c>
      <c r="O82" s="26">
        <v>0</v>
      </c>
      <c r="P82" s="26">
        <v>0</v>
      </c>
      <c r="Q82" s="26">
        <v>0</v>
      </c>
      <c r="R82" s="26">
        <v>0</v>
      </c>
      <c r="S82" s="26">
        <v>0</v>
      </c>
      <c r="T82" s="26">
        <f t="shared" si="23"/>
        <v>0</v>
      </c>
      <c r="U82" s="26">
        <f>'[51]L02'!C479</f>
        <v>0</v>
      </c>
      <c r="V82" s="26">
        <f t="shared" si="24"/>
        <v>0</v>
      </c>
      <c r="W82" s="26">
        <v>0</v>
      </c>
    </row>
    <row r="83" s="19" customFormat="1" customHeight="1" spans="1:23">
      <c r="A83" s="39">
        <v>20609</v>
      </c>
      <c r="B83" s="40" t="s">
        <v>995</v>
      </c>
      <c r="C83" s="26">
        <v>0</v>
      </c>
      <c r="D83" s="26">
        <f t="shared" si="22"/>
        <v>1735</v>
      </c>
      <c r="E83" s="26">
        <v>0</v>
      </c>
      <c r="F83" s="26">
        <v>0</v>
      </c>
      <c r="G83" s="26">
        <v>0</v>
      </c>
      <c r="H83" s="26">
        <v>0</v>
      </c>
      <c r="I83" s="26">
        <v>0</v>
      </c>
      <c r="J83" s="26">
        <v>0</v>
      </c>
      <c r="K83" s="26">
        <v>0</v>
      </c>
      <c r="L83" s="26">
        <v>0</v>
      </c>
      <c r="M83" s="26">
        <v>1735</v>
      </c>
      <c r="N83" s="26">
        <v>0</v>
      </c>
      <c r="O83" s="26">
        <v>0</v>
      </c>
      <c r="P83" s="26">
        <v>0</v>
      </c>
      <c r="Q83" s="26">
        <v>0</v>
      </c>
      <c r="R83" s="26">
        <v>0</v>
      </c>
      <c r="S83" s="26">
        <v>0</v>
      </c>
      <c r="T83" s="26">
        <f t="shared" si="23"/>
        <v>1735</v>
      </c>
      <c r="U83" s="26">
        <f>'[51]L02'!C483</f>
        <v>1735</v>
      </c>
      <c r="V83" s="26">
        <f t="shared" si="24"/>
        <v>0</v>
      </c>
      <c r="W83" s="26">
        <v>0</v>
      </c>
    </row>
    <row r="84" s="19" customFormat="1" customHeight="1" spans="1:23">
      <c r="A84" s="39">
        <v>20699</v>
      </c>
      <c r="B84" s="40" t="s">
        <v>1751</v>
      </c>
      <c r="C84" s="26">
        <v>500</v>
      </c>
      <c r="D84" s="26">
        <f t="shared" si="22"/>
        <v>-121</v>
      </c>
      <c r="E84" s="26">
        <v>0</v>
      </c>
      <c r="F84" s="26">
        <v>0</v>
      </c>
      <c r="G84" s="26">
        <v>1208</v>
      </c>
      <c r="H84" s="26">
        <v>0</v>
      </c>
      <c r="I84" s="26">
        <v>0</v>
      </c>
      <c r="J84" s="26">
        <v>0</v>
      </c>
      <c r="K84" s="26">
        <v>0</v>
      </c>
      <c r="L84" s="26">
        <v>0</v>
      </c>
      <c r="M84" s="26">
        <v>-1329</v>
      </c>
      <c r="N84" s="26">
        <v>0</v>
      </c>
      <c r="O84" s="26">
        <v>0</v>
      </c>
      <c r="P84" s="26">
        <v>0</v>
      </c>
      <c r="Q84" s="26">
        <v>0</v>
      </c>
      <c r="R84" s="26">
        <v>0</v>
      </c>
      <c r="S84" s="26">
        <v>0</v>
      </c>
      <c r="T84" s="26">
        <f t="shared" si="23"/>
        <v>379</v>
      </c>
      <c r="U84" s="26">
        <f>'[51]L02'!C487</f>
        <v>361</v>
      </c>
      <c r="V84" s="26">
        <f t="shared" si="24"/>
        <v>18</v>
      </c>
      <c r="W84" s="26">
        <v>18</v>
      </c>
    </row>
    <row r="85" s="19" customFormat="1" customHeight="1" spans="1:23">
      <c r="A85" s="39">
        <v>207</v>
      </c>
      <c r="B85" s="61" t="s">
        <v>1004</v>
      </c>
      <c r="C85" s="26">
        <f t="shared" ref="C85:W85" si="25">SUM(C86:C91)</f>
        <v>385</v>
      </c>
      <c r="D85" s="26">
        <f t="shared" si="25"/>
        <v>230</v>
      </c>
      <c r="E85" s="26">
        <f t="shared" si="25"/>
        <v>0</v>
      </c>
      <c r="F85" s="26">
        <f t="shared" si="25"/>
        <v>171</v>
      </c>
      <c r="G85" s="26">
        <f t="shared" si="25"/>
        <v>59</v>
      </c>
      <c r="H85" s="26">
        <f t="shared" si="25"/>
        <v>0</v>
      </c>
      <c r="I85" s="26">
        <f t="shared" si="25"/>
        <v>0</v>
      </c>
      <c r="J85" s="26">
        <f t="shared" si="25"/>
        <v>0</v>
      </c>
      <c r="K85" s="26">
        <f t="shared" si="25"/>
        <v>0</v>
      </c>
      <c r="L85" s="26">
        <f t="shared" si="25"/>
        <v>0</v>
      </c>
      <c r="M85" s="26">
        <f t="shared" si="25"/>
        <v>0</v>
      </c>
      <c r="N85" s="26">
        <f t="shared" si="25"/>
        <v>0</v>
      </c>
      <c r="O85" s="26">
        <f t="shared" si="25"/>
        <v>0</v>
      </c>
      <c r="P85" s="26">
        <f t="shared" si="25"/>
        <v>0</v>
      </c>
      <c r="Q85" s="26">
        <f t="shared" si="25"/>
        <v>0</v>
      </c>
      <c r="R85" s="26">
        <f t="shared" si="25"/>
        <v>0</v>
      </c>
      <c r="S85" s="26">
        <f t="shared" si="25"/>
        <v>0</v>
      </c>
      <c r="T85" s="26">
        <f t="shared" si="25"/>
        <v>615</v>
      </c>
      <c r="U85" s="26">
        <f t="shared" si="25"/>
        <v>615</v>
      </c>
      <c r="V85" s="26">
        <f t="shared" si="25"/>
        <v>0</v>
      </c>
      <c r="W85" s="26">
        <f t="shared" si="25"/>
        <v>0</v>
      </c>
    </row>
    <row r="86" s="19" customFormat="1" customHeight="1" spans="1:23">
      <c r="A86" s="39">
        <v>20701</v>
      </c>
      <c r="B86" s="40" t="s">
        <v>1005</v>
      </c>
      <c r="C86" s="26">
        <v>385</v>
      </c>
      <c r="D86" s="26">
        <f t="shared" ref="D86:D91" si="26">SUM(E86:S86)</f>
        <v>39</v>
      </c>
      <c r="E86" s="26">
        <v>0</v>
      </c>
      <c r="F86" s="26">
        <v>0</v>
      </c>
      <c r="G86" s="26">
        <v>39</v>
      </c>
      <c r="H86" s="26">
        <v>0</v>
      </c>
      <c r="I86" s="26">
        <v>0</v>
      </c>
      <c r="J86" s="26">
        <v>0</v>
      </c>
      <c r="K86" s="26">
        <v>0</v>
      </c>
      <c r="L86" s="26">
        <v>0</v>
      </c>
      <c r="M86" s="26">
        <v>0</v>
      </c>
      <c r="N86" s="26">
        <v>0</v>
      </c>
      <c r="O86" s="26">
        <v>0</v>
      </c>
      <c r="P86" s="26">
        <v>0</v>
      </c>
      <c r="Q86" s="26">
        <v>0</v>
      </c>
      <c r="R86" s="26">
        <v>0</v>
      </c>
      <c r="S86" s="26">
        <v>0</v>
      </c>
      <c r="T86" s="26">
        <f t="shared" ref="T86:T91" si="27">C86+D86</f>
        <v>424</v>
      </c>
      <c r="U86" s="26">
        <f>'[51]L02'!C493</f>
        <v>424</v>
      </c>
      <c r="V86" s="26">
        <f t="shared" ref="V86:V91" si="28">T86-U86</f>
        <v>0</v>
      </c>
      <c r="W86" s="26">
        <v>0</v>
      </c>
    </row>
    <row r="87" s="19" customFormat="1" customHeight="1" spans="1:23">
      <c r="A87" s="39">
        <v>20702</v>
      </c>
      <c r="B87" s="40" t="s">
        <v>1018</v>
      </c>
      <c r="C87" s="26">
        <v>0</v>
      </c>
      <c r="D87" s="26">
        <f t="shared" si="26"/>
        <v>0</v>
      </c>
      <c r="E87" s="26">
        <v>0</v>
      </c>
      <c r="F87" s="26">
        <v>0</v>
      </c>
      <c r="G87" s="26">
        <v>0</v>
      </c>
      <c r="H87" s="26">
        <v>0</v>
      </c>
      <c r="I87" s="26">
        <v>0</v>
      </c>
      <c r="J87" s="26">
        <v>0</v>
      </c>
      <c r="K87" s="26">
        <v>0</v>
      </c>
      <c r="L87" s="26">
        <v>0</v>
      </c>
      <c r="M87" s="26">
        <v>0</v>
      </c>
      <c r="N87" s="26">
        <v>0</v>
      </c>
      <c r="O87" s="26">
        <v>0</v>
      </c>
      <c r="P87" s="26">
        <v>0</v>
      </c>
      <c r="Q87" s="26">
        <v>0</v>
      </c>
      <c r="R87" s="26">
        <v>0</v>
      </c>
      <c r="S87" s="26">
        <v>0</v>
      </c>
      <c r="T87" s="26">
        <f t="shared" si="27"/>
        <v>0</v>
      </c>
      <c r="U87" s="26">
        <f>'[51]L02'!C509</f>
        <v>0</v>
      </c>
      <c r="V87" s="26">
        <f t="shared" si="28"/>
        <v>0</v>
      </c>
      <c r="W87" s="26">
        <v>0</v>
      </c>
    </row>
    <row r="88" s="19" customFormat="1" customHeight="1" spans="1:23">
      <c r="A88" s="39">
        <v>20703</v>
      </c>
      <c r="B88" s="40" t="s">
        <v>1023</v>
      </c>
      <c r="C88" s="26">
        <v>0</v>
      </c>
      <c r="D88" s="26">
        <f t="shared" si="26"/>
        <v>40</v>
      </c>
      <c r="E88" s="26">
        <v>0</v>
      </c>
      <c r="F88" s="26">
        <v>40</v>
      </c>
      <c r="G88" s="26">
        <v>0</v>
      </c>
      <c r="H88" s="26">
        <v>0</v>
      </c>
      <c r="I88" s="26">
        <v>0</v>
      </c>
      <c r="J88" s="26">
        <v>0</v>
      </c>
      <c r="K88" s="26">
        <v>0</v>
      </c>
      <c r="L88" s="26">
        <v>0</v>
      </c>
      <c r="M88" s="26">
        <v>0</v>
      </c>
      <c r="N88" s="26">
        <v>0</v>
      </c>
      <c r="O88" s="26">
        <v>0</v>
      </c>
      <c r="P88" s="26">
        <v>0</v>
      </c>
      <c r="Q88" s="26">
        <v>0</v>
      </c>
      <c r="R88" s="26">
        <v>0</v>
      </c>
      <c r="S88" s="26">
        <v>0</v>
      </c>
      <c r="T88" s="26">
        <f t="shared" si="27"/>
        <v>40</v>
      </c>
      <c r="U88" s="26">
        <f>'[51]L02'!C517</f>
        <v>40</v>
      </c>
      <c r="V88" s="26">
        <f t="shared" si="28"/>
        <v>0</v>
      </c>
      <c r="W88" s="26">
        <v>0</v>
      </c>
    </row>
    <row r="89" s="19" customFormat="1" customHeight="1" spans="1:23">
      <c r="A89" s="39">
        <v>20706</v>
      </c>
      <c r="B89" s="29" t="s">
        <v>1031</v>
      </c>
      <c r="C89" s="26">
        <v>0</v>
      </c>
      <c r="D89" s="26">
        <f t="shared" si="26"/>
        <v>0</v>
      </c>
      <c r="E89" s="26">
        <v>0</v>
      </c>
      <c r="F89" s="26">
        <v>0</v>
      </c>
      <c r="G89" s="26">
        <v>0</v>
      </c>
      <c r="H89" s="26">
        <v>0</v>
      </c>
      <c r="I89" s="26">
        <v>0</v>
      </c>
      <c r="J89" s="26">
        <v>0</v>
      </c>
      <c r="K89" s="26">
        <v>0</v>
      </c>
      <c r="L89" s="26">
        <v>0</v>
      </c>
      <c r="M89" s="26">
        <v>0</v>
      </c>
      <c r="N89" s="26">
        <v>0</v>
      </c>
      <c r="O89" s="26">
        <v>0</v>
      </c>
      <c r="P89" s="26">
        <v>0</v>
      </c>
      <c r="Q89" s="26">
        <v>0</v>
      </c>
      <c r="R89" s="26">
        <v>0</v>
      </c>
      <c r="S89" s="26">
        <v>0</v>
      </c>
      <c r="T89" s="26">
        <f t="shared" si="27"/>
        <v>0</v>
      </c>
      <c r="U89" s="26">
        <f>'[51]L02'!C528</f>
        <v>0</v>
      </c>
      <c r="V89" s="26">
        <f t="shared" si="28"/>
        <v>0</v>
      </c>
      <c r="W89" s="26">
        <v>0</v>
      </c>
    </row>
    <row r="90" s="19" customFormat="1" customHeight="1" spans="1:23">
      <c r="A90" s="39">
        <v>20708</v>
      </c>
      <c r="B90" s="29" t="s">
        <v>1037</v>
      </c>
      <c r="C90" s="26">
        <v>0</v>
      </c>
      <c r="D90" s="26">
        <f t="shared" si="26"/>
        <v>0</v>
      </c>
      <c r="E90" s="26">
        <v>0</v>
      </c>
      <c r="F90" s="26">
        <v>0</v>
      </c>
      <c r="G90" s="26">
        <v>0</v>
      </c>
      <c r="H90" s="26">
        <v>0</v>
      </c>
      <c r="I90" s="26">
        <v>0</v>
      </c>
      <c r="J90" s="26">
        <v>0</v>
      </c>
      <c r="K90" s="26">
        <v>0</v>
      </c>
      <c r="L90" s="26">
        <v>0</v>
      </c>
      <c r="M90" s="26">
        <v>0</v>
      </c>
      <c r="N90" s="26">
        <v>0</v>
      </c>
      <c r="O90" s="26">
        <v>0</v>
      </c>
      <c r="P90" s="26">
        <v>0</v>
      </c>
      <c r="Q90" s="26">
        <v>0</v>
      </c>
      <c r="R90" s="26">
        <v>0</v>
      </c>
      <c r="S90" s="26">
        <v>0</v>
      </c>
      <c r="T90" s="26">
        <f t="shared" si="27"/>
        <v>0</v>
      </c>
      <c r="U90" s="26">
        <f>'[51]L02'!C537</f>
        <v>0</v>
      </c>
      <c r="V90" s="26">
        <f t="shared" si="28"/>
        <v>0</v>
      </c>
      <c r="W90" s="26">
        <v>0</v>
      </c>
    </row>
    <row r="91" s="19" customFormat="1" customHeight="1" spans="1:23">
      <c r="A91" s="39">
        <v>20799</v>
      </c>
      <c r="B91" s="40" t="s">
        <v>1752</v>
      </c>
      <c r="C91" s="26">
        <v>0</v>
      </c>
      <c r="D91" s="26">
        <f t="shared" si="26"/>
        <v>151</v>
      </c>
      <c r="E91" s="26">
        <v>0</v>
      </c>
      <c r="F91" s="26">
        <v>131</v>
      </c>
      <c r="G91" s="26">
        <v>20</v>
      </c>
      <c r="H91" s="26">
        <v>0</v>
      </c>
      <c r="I91" s="26">
        <v>0</v>
      </c>
      <c r="J91" s="26">
        <v>0</v>
      </c>
      <c r="K91" s="26">
        <v>0</v>
      </c>
      <c r="L91" s="26">
        <v>0</v>
      </c>
      <c r="M91" s="26">
        <v>0</v>
      </c>
      <c r="N91" s="26">
        <v>0</v>
      </c>
      <c r="O91" s="26">
        <v>0</v>
      </c>
      <c r="P91" s="26">
        <v>0</v>
      </c>
      <c r="Q91" s="26">
        <v>0</v>
      </c>
      <c r="R91" s="26">
        <v>0</v>
      </c>
      <c r="S91" s="26">
        <v>0</v>
      </c>
      <c r="T91" s="26">
        <f t="shared" si="27"/>
        <v>151</v>
      </c>
      <c r="U91" s="26">
        <f>'[51]L02'!C545</f>
        <v>151</v>
      </c>
      <c r="V91" s="26">
        <f t="shared" si="28"/>
        <v>0</v>
      </c>
      <c r="W91" s="26">
        <v>0</v>
      </c>
    </row>
    <row r="92" s="19" customFormat="1" customHeight="1" spans="1:23">
      <c r="A92" s="39">
        <v>208</v>
      </c>
      <c r="B92" s="61" t="s">
        <v>1046</v>
      </c>
      <c r="C92" s="26">
        <f t="shared" ref="C92:W92" si="29">SUM(C93:C113)</f>
        <v>5914</v>
      </c>
      <c r="D92" s="26">
        <f t="shared" si="29"/>
        <v>10900</v>
      </c>
      <c r="E92" s="26">
        <f t="shared" si="29"/>
        <v>0</v>
      </c>
      <c r="F92" s="26">
        <f t="shared" si="29"/>
        <v>6075</v>
      </c>
      <c r="G92" s="26">
        <f t="shared" si="29"/>
        <v>6020</v>
      </c>
      <c r="H92" s="26">
        <f t="shared" si="29"/>
        <v>0</v>
      </c>
      <c r="I92" s="26">
        <f t="shared" si="29"/>
        <v>0</v>
      </c>
      <c r="J92" s="26">
        <f t="shared" si="29"/>
        <v>0</v>
      </c>
      <c r="K92" s="26">
        <f t="shared" si="29"/>
        <v>0</v>
      </c>
      <c r="L92" s="26">
        <f t="shared" si="29"/>
        <v>0</v>
      </c>
      <c r="M92" s="26">
        <f t="shared" si="29"/>
        <v>-1195</v>
      </c>
      <c r="N92" s="26">
        <f t="shared" si="29"/>
        <v>0</v>
      </c>
      <c r="O92" s="26">
        <f t="shared" si="29"/>
        <v>0</v>
      </c>
      <c r="P92" s="26">
        <f t="shared" si="29"/>
        <v>0</v>
      </c>
      <c r="Q92" s="26">
        <f t="shared" si="29"/>
        <v>0</v>
      </c>
      <c r="R92" s="26">
        <f t="shared" si="29"/>
        <v>0</v>
      </c>
      <c r="S92" s="26">
        <f t="shared" si="29"/>
        <v>0</v>
      </c>
      <c r="T92" s="26">
        <f t="shared" si="29"/>
        <v>16814</v>
      </c>
      <c r="U92" s="26">
        <f t="shared" si="29"/>
        <v>16814</v>
      </c>
      <c r="V92" s="26">
        <f t="shared" si="29"/>
        <v>0</v>
      </c>
      <c r="W92" s="26">
        <f t="shared" si="29"/>
        <v>0</v>
      </c>
    </row>
    <row r="93" s="19" customFormat="1" customHeight="1" spans="1:23">
      <c r="A93" s="39">
        <v>20801</v>
      </c>
      <c r="B93" s="40" t="s">
        <v>1047</v>
      </c>
      <c r="C93" s="26">
        <v>560</v>
      </c>
      <c r="D93" s="26">
        <f t="shared" ref="D93:D113" si="30">SUM(E93:S93)</f>
        <v>29</v>
      </c>
      <c r="E93" s="26">
        <v>0</v>
      </c>
      <c r="F93" s="26">
        <v>19</v>
      </c>
      <c r="G93" s="26">
        <v>10</v>
      </c>
      <c r="H93" s="26">
        <v>0</v>
      </c>
      <c r="I93" s="26">
        <v>0</v>
      </c>
      <c r="J93" s="26">
        <v>0</v>
      </c>
      <c r="K93" s="26">
        <v>0</v>
      </c>
      <c r="L93" s="26">
        <v>0</v>
      </c>
      <c r="M93" s="26">
        <v>0</v>
      </c>
      <c r="N93" s="26">
        <v>0</v>
      </c>
      <c r="O93" s="26">
        <v>0</v>
      </c>
      <c r="P93" s="26">
        <v>0</v>
      </c>
      <c r="Q93" s="26">
        <v>0</v>
      </c>
      <c r="R93" s="26">
        <v>0</v>
      </c>
      <c r="S93" s="26">
        <v>0</v>
      </c>
      <c r="T93" s="26">
        <f t="shared" ref="T93:T113" si="31">C93+D93</f>
        <v>589</v>
      </c>
      <c r="U93" s="26">
        <f>'[51]L02'!C550</f>
        <v>589</v>
      </c>
      <c r="V93" s="26">
        <f t="shared" ref="V93:V113" si="32">T93-U93</f>
        <v>0</v>
      </c>
      <c r="W93" s="26">
        <v>0</v>
      </c>
    </row>
    <row r="94" s="19" customFormat="1" customHeight="1" spans="1:23">
      <c r="A94" s="39">
        <v>20802</v>
      </c>
      <c r="B94" s="40" t="s">
        <v>1061</v>
      </c>
      <c r="C94" s="26">
        <v>1334</v>
      </c>
      <c r="D94" s="26">
        <f t="shared" si="30"/>
        <v>770</v>
      </c>
      <c r="E94" s="26">
        <v>0</v>
      </c>
      <c r="F94" s="26">
        <v>0</v>
      </c>
      <c r="G94" s="26">
        <v>770</v>
      </c>
      <c r="H94" s="26">
        <v>0</v>
      </c>
      <c r="I94" s="26">
        <v>0</v>
      </c>
      <c r="J94" s="26">
        <v>0</v>
      </c>
      <c r="K94" s="26">
        <v>0</v>
      </c>
      <c r="L94" s="26">
        <v>0</v>
      </c>
      <c r="M94" s="26">
        <v>0</v>
      </c>
      <c r="N94" s="26">
        <v>0</v>
      </c>
      <c r="O94" s="26">
        <v>0</v>
      </c>
      <c r="P94" s="26">
        <v>0</v>
      </c>
      <c r="Q94" s="26">
        <v>0</v>
      </c>
      <c r="R94" s="26">
        <v>0</v>
      </c>
      <c r="S94" s="26">
        <v>0</v>
      </c>
      <c r="T94" s="26">
        <f t="shared" si="31"/>
        <v>2104</v>
      </c>
      <c r="U94" s="26">
        <f>'[51]L02'!C569</f>
        <v>2104</v>
      </c>
      <c r="V94" s="26">
        <f t="shared" si="32"/>
        <v>0</v>
      </c>
      <c r="W94" s="26">
        <v>0</v>
      </c>
    </row>
    <row r="95" s="19" customFormat="1" customHeight="1" spans="1:23">
      <c r="A95" s="39">
        <v>20804</v>
      </c>
      <c r="B95" s="40" t="s">
        <v>1066</v>
      </c>
      <c r="C95" s="26">
        <v>0</v>
      </c>
      <c r="D95" s="26">
        <f t="shared" si="30"/>
        <v>0</v>
      </c>
      <c r="E95" s="26">
        <v>0</v>
      </c>
      <c r="F95" s="26">
        <v>0</v>
      </c>
      <c r="G95" s="26">
        <v>0</v>
      </c>
      <c r="H95" s="26">
        <v>0</v>
      </c>
      <c r="I95" s="26">
        <v>0</v>
      </c>
      <c r="J95" s="26">
        <v>0</v>
      </c>
      <c r="K95" s="26">
        <v>0</v>
      </c>
      <c r="L95" s="26">
        <v>0</v>
      </c>
      <c r="M95" s="26">
        <v>0</v>
      </c>
      <c r="N95" s="26">
        <v>0</v>
      </c>
      <c r="O95" s="26">
        <v>0</v>
      </c>
      <c r="P95" s="26">
        <v>0</v>
      </c>
      <c r="Q95" s="26">
        <v>0</v>
      </c>
      <c r="R95" s="26">
        <v>0</v>
      </c>
      <c r="S95" s="26">
        <v>0</v>
      </c>
      <c r="T95" s="26">
        <f t="shared" si="31"/>
        <v>0</v>
      </c>
      <c r="U95" s="26">
        <f>'[51]L02'!C577</f>
        <v>0</v>
      </c>
      <c r="V95" s="26">
        <f t="shared" si="32"/>
        <v>0</v>
      </c>
      <c r="W95" s="26">
        <v>0</v>
      </c>
    </row>
    <row r="96" s="19" customFormat="1" customHeight="1" spans="1:23">
      <c r="A96" s="39">
        <v>20805</v>
      </c>
      <c r="B96" s="40" t="s">
        <v>1068</v>
      </c>
      <c r="C96" s="26">
        <v>0</v>
      </c>
      <c r="D96" s="26">
        <f t="shared" si="30"/>
        <v>4512</v>
      </c>
      <c r="E96" s="26">
        <v>0</v>
      </c>
      <c r="F96" s="26">
        <v>4512</v>
      </c>
      <c r="G96" s="26">
        <v>0</v>
      </c>
      <c r="H96" s="26">
        <v>0</v>
      </c>
      <c r="I96" s="26">
        <v>0</v>
      </c>
      <c r="J96" s="26">
        <v>0</v>
      </c>
      <c r="K96" s="26">
        <v>0</v>
      </c>
      <c r="L96" s="26">
        <v>0</v>
      </c>
      <c r="M96" s="26">
        <v>0</v>
      </c>
      <c r="N96" s="26">
        <v>0</v>
      </c>
      <c r="O96" s="26">
        <v>0</v>
      </c>
      <c r="P96" s="26">
        <v>0</v>
      </c>
      <c r="Q96" s="26">
        <v>0</v>
      </c>
      <c r="R96" s="26">
        <v>0</v>
      </c>
      <c r="S96" s="26">
        <v>0</v>
      </c>
      <c r="T96" s="26">
        <f t="shared" si="31"/>
        <v>4512</v>
      </c>
      <c r="U96" s="26">
        <f>'[51]L02'!C579</f>
        <v>4512</v>
      </c>
      <c r="V96" s="26">
        <f t="shared" si="32"/>
        <v>0</v>
      </c>
      <c r="W96" s="26">
        <v>0</v>
      </c>
    </row>
    <row r="97" s="19" customFormat="1" customHeight="1" spans="1:23">
      <c r="A97" s="39">
        <v>20806</v>
      </c>
      <c r="B97" s="40" t="s">
        <v>1077</v>
      </c>
      <c r="C97" s="26">
        <v>0</v>
      </c>
      <c r="D97" s="26">
        <f t="shared" si="30"/>
        <v>11</v>
      </c>
      <c r="E97" s="26">
        <v>0</v>
      </c>
      <c r="F97" s="26">
        <v>11</v>
      </c>
      <c r="G97" s="26">
        <v>0</v>
      </c>
      <c r="H97" s="26">
        <v>0</v>
      </c>
      <c r="I97" s="26">
        <v>0</v>
      </c>
      <c r="J97" s="26">
        <v>0</v>
      </c>
      <c r="K97" s="26">
        <v>0</v>
      </c>
      <c r="L97" s="26">
        <v>0</v>
      </c>
      <c r="M97" s="26">
        <v>0</v>
      </c>
      <c r="N97" s="26">
        <v>0</v>
      </c>
      <c r="O97" s="26">
        <v>0</v>
      </c>
      <c r="P97" s="26">
        <v>0</v>
      </c>
      <c r="Q97" s="26">
        <v>0</v>
      </c>
      <c r="R97" s="26">
        <v>0</v>
      </c>
      <c r="S97" s="26">
        <v>0</v>
      </c>
      <c r="T97" s="26">
        <f t="shared" si="31"/>
        <v>11</v>
      </c>
      <c r="U97" s="26">
        <f>'[51]L02'!C588</f>
        <v>11</v>
      </c>
      <c r="V97" s="26">
        <f t="shared" si="32"/>
        <v>0</v>
      </c>
      <c r="W97" s="26">
        <v>0</v>
      </c>
    </row>
    <row r="98" s="19" customFormat="1" customHeight="1" spans="1:23">
      <c r="A98" s="39">
        <v>20807</v>
      </c>
      <c r="B98" s="40" t="s">
        <v>1081</v>
      </c>
      <c r="C98" s="26">
        <v>450</v>
      </c>
      <c r="D98" s="26">
        <f t="shared" si="30"/>
        <v>87</v>
      </c>
      <c r="E98" s="26">
        <v>0</v>
      </c>
      <c r="F98" s="26">
        <v>47</v>
      </c>
      <c r="G98" s="26">
        <v>40</v>
      </c>
      <c r="H98" s="26">
        <v>0</v>
      </c>
      <c r="I98" s="26">
        <v>0</v>
      </c>
      <c r="J98" s="26">
        <v>0</v>
      </c>
      <c r="K98" s="26">
        <v>0</v>
      </c>
      <c r="L98" s="26">
        <v>0</v>
      </c>
      <c r="M98" s="26">
        <v>0</v>
      </c>
      <c r="N98" s="26">
        <v>0</v>
      </c>
      <c r="O98" s="26">
        <v>0</v>
      </c>
      <c r="P98" s="26">
        <v>0</v>
      </c>
      <c r="Q98" s="26">
        <v>0</v>
      </c>
      <c r="R98" s="26">
        <v>0</v>
      </c>
      <c r="S98" s="26">
        <v>0</v>
      </c>
      <c r="T98" s="26">
        <f t="shared" si="31"/>
        <v>537</v>
      </c>
      <c r="U98" s="26">
        <f>'[51]L02'!C592</f>
        <v>537</v>
      </c>
      <c r="V98" s="26">
        <f t="shared" si="32"/>
        <v>0</v>
      </c>
      <c r="W98" s="26">
        <v>0</v>
      </c>
    </row>
    <row r="99" s="19" customFormat="1" customHeight="1" spans="1:23">
      <c r="A99" s="39">
        <v>20808</v>
      </c>
      <c r="B99" s="40" t="s">
        <v>1091</v>
      </c>
      <c r="C99" s="26">
        <v>133</v>
      </c>
      <c r="D99" s="26">
        <f t="shared" si="30"/>
        <v>926</v>
      </c>
      <c r="E99" s="26">
        <v>0</v>
      </c>
      <c r="F99" s="26">
        <v>804</v>
      </c>
      <c r="G99" s="26">
        <v>122</v>
      </c>
      <c r="H99" s="26">
        <v>0</v>
      </c>
      <c r="I99" s="26">
        <v>0</v>
      </c>
      <c r="J99" s="26">
        <v>0</v>
      </c>
      <c r="K99" s="26">
        <v>0</v>
      </c>
      <c r="L99" s="26">
        <v>0</v>
      </c>
      <c r="M99" s="26">
        <v>0</v>
      </c>
      <c r="N99" s="26">
        <v>0</v>
      </c>
      <c r="O99" s="26">
        <v>0</v>
      </c>
      <c r="P99" s="26">
        <v>0</v>
      </c>
      <c r="Q99" s="26">
        <v>0</v>
      </c>
      <c r="R99" s="26">
        <v>0</v>
      </c>
      <c r="S99" s="26">
        <v>0</v>
      </c>
      <c r="T99" s="26">
        <f t="shared" si="31"/>
        <v>1059</v>
      </c>
      <c r="U99" s="26">
        <f>'[51]L02'!C602</f>
        <v>1059</v>
      </c>
      <c r="V99" s="26">
        <f t="shared" si="32"/>
        <v>0</v>
      </c>
      <c r="W99" s="26">
        <v>0</v>
      </c>
    </row>
    <row r="100" s="19" customFormat="1" customHeight="1" spans="1:23">
      <c r="A100" s="39">
        <v>20809</v>
      </c>
      <c r="B100" s="40" t="s">
        <v>1099</v>
      </c>
      <c r="C100" s="26">
        <v>177</v>
      </c>
      <c r="D100" s="26">
        <f t="shared" si="30"/>
        <v>-76</v>
      </c>
      <c r="E100" s="26">
        <v>0</v>
      </c>
      <c r="F100" s="26">
        <v>0</v>
      </c>
      <c r="G100" s="26">
        <v>90</v>
      </c>
      <c r="H100" s="26">
        <v>0</v>
      </c>
      <c r="I100" s="26">
        <v>0</v>
      </c>
      <c r="J100" s="26">
        <v>0</v>
      </c>
      <c r="K100" s="26">
        <v>0</v>
      </c>
      <c r="L100" s="26">
        <v>0</v>
      </c>
      <c r="M100" s="26">
        <v>-166</v>
      </c>
      <c r="N100" s="26">
        <v>0</v>
      </c>
      <c r="O100" s="26">
        <v>0</v>
      </c>
      <c r="P100" s="26">
        <v>0</v>
      </c>
      <c r="Q100" s="26">
        <v>0</v>
      </c>
      <c r="R100" s="26">
        <v>0</v>
      </c>
      <c r="S100" s="26">
        <v>0</v>
      </c>
      <c r="T100" s="26">
        <f t="shared" si="31"/>
        <v>101</v>
      </c>
      <c r="U100" s="26">
        <f>'[51]L02'!C610</f>
        <v>101</v>
      </c>
      <c r="V100" s="26">
        <f t="shared" si="32"/>
        <v>0</v>
      </c>
      <c r="W100" s="26">
        <v>0</v>
      </c>
    </row>
    <row r="101" s="19" customFormat="1" customHeight="1" spans="1:23">
      <c r="A101" s="39">
        <v>20810</v>
      </c>
      <c r="B101" s="40" t="s">
        <v>1106</v>
      </c>
      <c r="C101" s="26">
        <v>303</v>
      </c>
      <c r="D101" s="26">
        <f t="shared" si="30"/>
        <v>458</v>
      </c>
      <c r="E101" s="26">
        <v>0</v>
      </c>
      <c r="F101" s="26">
        <v>0</v>
      </c>
      <c r="G101" s="26">
        <v>506</v>
      </c>
      <c r="H101" s="26">
        <v>0</v>
      </c>
      <c r="I101" s="26">
        <v>0</v>
      </c>
      <c r="J101" s="26">
        <v>0</v>
      </c>
      <c r="K101" s="26">
        <v>0</v>
      </c>
      <c r="L101" s="26">
        <v>0</v>
      </c>
      <c r="M101" s="26">
        <v>-48</v>
      </c>
      <c r="N101" s="26">
        <v>0</v>
      </c>
      <c r="O101" s="26">
        <v>0</v>
      </c>
      <c r="P101" s="26">
        <v>0</v>
      </c>
      <c r="Q101" s="26">
        <v>0</v>
      </c>
      <c r="R101" s="26">
        <v>0</v>
      </c>
      <c r="S101" s="26">
        <v>0</v>
      </c>
      <c r="T101" s="26">
        <f t="shared" si="31"/>
        <v>761</v>
      </c>
      <c r="U101" s="26">
        <f>'[51]L02'!C617</f>
        <v>761</v>
      </c>
      <c r="V101" s="26">
        <f t="shared" si="32"/>
        <v>0</v>
      </c>
      <c r="W101" s="26">
        <v>0</v>
      </c>
    </row>
    <row r="102" s="19" customFormat="1" customHeight="1" spans="1:23">
      <c r="A102" s="39">
        <v>20811</v>
      </c>
      <c r="B102" s="40" t="s">
        <v>1114</v>
      </c>
      <c r="C102" s="26">
        <v>512</v>
      </c>
      <c r="D102" s="26">
        <f t="shared" si="30"/>
        <v>373</v>
      </c>
      <c r="E102" s="26">
        <v>0</v>
      </c>
      <c r="F102" s="26">
        <v>0</v>
      </c>
      <c r="G102" s="26">
        <v>373</v>
      </c>
      <c r="H102" s="26">
        <v>0</v>
      </c>
      <c r="I102" s="26">
        <v>0</v>
      </c>
      <c r="J102" s="26">
        <v>0</v>
      </c>
      <c r="K102" s="26">
        <v>0</v>
      </c>
      <c r="L102" s="26">
        <v>0</v>
      </c>
      <c r="M102" s="26">
        <v>0</v>
      </c>
      <c r="N102" s="26">
        <v>0</v>
      </c>
      <c r="O102" s="26">
        <v>0</v>
      </c>
      <c r="P102" s="26">
        <v>0</v>
      </c>
      <c r="Q102" s="26">
        <v>0</v>
      </c>
      <c r="R102" s="26">
        <v>0</v>
      </c>
      <c r="S102" s="26">
        <v>0</v>
      </c>
      <c r="T102" s="26">
        <f t="shared" si="31"/>
        <v>885</v>
      </c>
      <c r="U102" s="26">
        <f>'[51]L02'!C625</f>
        <v>885</v>
      </c>
      <c r="V102" s="26">
        <f t="shared" si="32"/>
        <v>0</v>
      </c>
      <c r="W102" s="26">
        <v>0</v>
      </c>
    </row>
    <row r="103" s="19" customFormat="1" customHeight="1" spans="1:23">
      <c r="A103" s="39">
        <v>20816</v>
      </c>
      <c r="B103" s="40" t="s">
        <v>1120</v>
      </c>
      <c r="C103" s="26">
        <v>51</v>
      </c>
      <c r="D103" s="26">
        <f t="shared" si="30"/>
        <v>5</v>
      </c>
      <c r="E103" s="26">
        <v>0</v>
      </c>
      <c r="F103" s="26">
        <v>0</v>
      </c>
      <c r="G103" s="26">
        <v>5</v>
      </c>
      <c r="H103" s="26">
        <v>0</v>
      </c>
      <c r="I103" s="26">
        <v>0</v>
      </c>
      <c r="J103" s="26">
        <v>0</v>
      </c>
      <c r="K103" s="26">
        <v>0</v>
      </c>
      <c r="L103" s="26">
        <v>0</v>
      </c>
      <c r="M103" s="26">
        <v>0</v>
      </c>
      <c r="N103" s="26">
        <v>0</v>
      </c>
      <c r="O103" s="26">
        <v>0</v>
      </c>
      <c r="P103" s="26">
        <v>0</v>
      </c>
      <c r="Q103" s="26">
        <v>0</v>
      </c>
      <c r="R103" s="26">
        <v>0</v>
      </c>
      <c r="S103" s="26">
        <v>0</v>
      </c>
      <c r="T103" s="26">
        <f t="shared" si="31"/>
        <v>56</v>
      </c>
      <c r="U103" s="26">
        <f>'[51]L02'!C634</f>
        <v>56</v>
      </c>
      <c r="V103" s="26">
        <f t="shared" si="32"/>
        <v>0</v>
      </c>
      <c r="W103" s="26">
        <v>0</v>
      </c>
    </row>
    <row r="104" s="19" customFormat="1" customHeight="1" spans="1:23">
      <c r="A104" s="39">
        <v>20819</v>
      </c>
      <c r="B104" s="40" t="s">
        <v>1122</v>
      </c>
      <c r="C104" s="26">
        <v>1619</v>
      </c>
      <c r="D104" s="26">
        <f t="shared" si="30"/>
        <v>174</v>
      </c>
      <c r="E104" s="26">
        <v>0</v>
      </c>
      <c r="F104" s="26">
        <v>0</v>
      </c>
      <c r="G104" s="26">
        <v>249</v>
      </c>
      <c r="H104" s="26">
        <v>0</v>
      </c>
      <c r="I104" s="26">
        <v>0</v>
      </c>
      <c r="J104" s="26">
        <v>0</v>
      </c>
      <c r="K104" s="26">
        <v>0</v>
      </c>
      <c r="L104" s="26">
        <v>0</v>
      </c>
      <c r="M104" s="26">
        <v>-75</v>
      </c>
      <c r="N104" s="26">
        <v>0</v>
      </c>
      <c r="O104" s="26">
        <v>0</v>
      </c>
      <c r="P104" s="26">
        <v>0</v>
      </c>
      <c r="Q104" s="26">
        <v>0</v>
      </c>
      <c r="R104" s="26">
        <v>0</v>
      </c>
      <c r="S104" s="26">
        <v>0</v>
      </c>
      <c r="T104" s="26">
        <f t="shared" si="31"/>
        <v>1793</v>
      </c>
      <c r="U104" s="26">
        <f>'[51]L02'!C639</f>
        <v>1793</v>
      </c>
      <c r="V104" s="26">
        <f t="shared" si="32"/>
        <v>0</v>
      </c>
      <c r="W104" s="26">
        <v>0</v>
      </c>
    </row>
    <row r="105" s="19" customFormat="1" customHeight="1" spans="1:23">
      <c r="A105" s="39">
        <v>20820</v>
      </c>
      <c r="B105" s="40" t="s">
        <v>1125</v>
      </c>
      <c r="C105" s="26">
        <v>0</v>
      </c>
      <c r="D105" s="26">
        <f t="shared" si="30"/>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f t="shared" si="31"/>
        <v>0</v>
      </c>
      <c r="U105" s="26">
        <f>'[51]L02'!C642</f>
        <v>0</v>
      </c>
      <c r="V105" s="26">
        <f t="shared" si="32"/>
        <v>0</v>
      </c>
      <c r="W105" s="26">
        <v>0</v>
      </c>
    </row>
    <row r="106" s="19" customFormat="1" customHeight="1" spans="1:23">
      <c r="A106" s="39">
        <v>20821</v>
      </c>
      <c r="B106" s="40" t="s">
        <v>1128</v>
      </c>
      <c r="C106" s="26">
        <v>0</v>
      </c>
      <c r="D106" s="26">
        <f t="shared" si="30"/>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f t="shared" si="31"/>
        <v>0</v>
      </c>
      <c r="U106" s="26">
        <f>'[51]L02'!C645</f>
        <v>0</v>
      </c>
      <c r="V106" s="26">
        <f t="shared" si="32"/>
        <v>0</v>
      </c>
      <c r="W106" s="26">
        <v>0</v>
      </c>
    </row>
    <row r="107" s="19" customFormat="1" customHeight="1" spans="1:23">
      <c r="A107" s="39">
        <v>20824</v>
      </c>
      <c r="B107" s="40" t="s">
        <v>1131</v>
      </c>
      <c r="C107" s="26">
        <v>0</v>
      </c>
      <c r="D107" s="26">
        <f t="shared" si="30"/>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f t="shared" si="31"/>
        <v>0</v>
      </c>
      <c r="U107" s="26">
        <f>'[51]L02'!C648</f>
        <v>0</v>
      </c>
      <c r="V107" s="26">
        <f t="shared" si="32"/>
        <v>0</v>
      </c>
      <c r="W107" s="26">
        <v>0</v>
      </c>
    </row>
    <row r="108" s="19" customFormat="1" customHeight="1" spans="1:23">
      <c r="A108" s="39">
        <v>20825</v>
      </c>
      <c r="B108" s="40" t="s">
        <v>1134</v>
      </c>
      <c r="C108" s="26">
        <v>15</v>
      </c>
      <c r="D108" s="26">
        <f t="shared" si="30"/>
        <v>2</v>
      </c>
      <c r="E108" s="26">
        <v>0</v>
      </c>
      <c r="F108" s="26">
        <v>1</v>
      </c>
      <c r="G108" s="26">
        <v>1</v>
      </c>
      <c r="H108" s="26">
        <v>0</v>
      </c>
      <c r="I108" s="26">
        <v>0</v>
      </c>
      <c r="J108" s="26">
        <v>0</v>
      </c>
      <c r="K108" s="26">
        <v>0</v>
      </c>
      <c r="L108" s="26">
        <v>0</v>
      </c>
      <c r="M108" s="26">
        <v>0</v>
      </c>
      <c r="N108" s="26">
        <v>0</v>
      </c>
      <c r="O108" s="26">
        <v>0</v>
      </c>
      <c r="P108" s="26">
        <v>0</v>
      </c>
      <c r="Q108" s="26">
        <v>0</v>
      </c>
      <c r="R108" s="26">
        <v>0</v>
      </c>
      <c r="S108" s="26">
        <v>0</v>
      </c>
      <c r="T108" s="26">
        <f t="shared" si="31"/>
        <v>17</v>
      </c>
      <c r="U108" s="26">
        <f>'[51]L02'!C651</f>
        <v>17</v>
      </c>
      <c r="V108" s="26">
        <f t="shared" si="32"/>
        <v>0</v>
      </c>
      <c r="W108" s="26">
        <v>0</v>
      </c>
    </row>
    <row r="109" s="19" customFormat="1" customHeight="1" spans="1:23">
      <c r="A109" s="39">
        <v>20826</v>
      </c>
      <c r="B109" s="40" t="s">
        <v>1137</v>
      </c>
      <c r="C109" s="26">
        <v>400</v>
      </c>
      <c r="D109" s="26">
        <f t="shared" si="30"/>
        <v>438</v>
      </c>
      <c r="E109" s="26">
        <v>0</v>
      </c>
      <c r="F109" s="26">
        <v>274</v>
      </c>
      <c r="G109" s="26">
        <v>164</v>
      </c>
      <c r="H109" s="26">
        <v>0</v>
      </c>
      <c r="I109" s="26">
        <v>0</v>
      </c>
      <c r="J109" s="26">
        <v>0</v>
      </c>
      <c r="K109" s="26">
        <v>0</v>
      </c>
      <c r="L109" s="26">
        <v>0</v>
      </c>
      <c r="M109" s="26">
        <v>0</v>
      </c>
      <c r="N109" s="26">
        <v>0</v>
      </c>
      <c r="O109" s="26">
        <v>0</v>
      </c>
      <c r="P109" s="26">
        <v>0</v>
      </c>
      <c r="Q109" s="26">
        <v>0</v>
      </c>
      <c r="R109" s="26">
        <v>0</v>
      </c>
      <c r="S109" s="26">
        <v>0</v>
      </c>
      <c r="T109" s="26">
        <f t="shared" si="31"/>
        <v>838</v>
      </c>
      <c r="U109" s="26">
        <f>'[51]L02'!C654</f>
        <v>838</v>
      </c>
      <c r="V109" s="26">
        <f t="shared" si="32"/>
        <v>0</v>
      </c>
      <c r="W109" s="26">
        <v>0</v>
      </c>
    </row>
    <row r="110" s="19" customFormat="1" ht="17.25" customHeight="1" spans="1:23">
      <c r="A110" s="39">
        <v>20827</v>
      </c>
      <c r="B110" s="40" t="s">
        <v>1141</v>
      </c>
      <c r="C110" s="26">
        <v>0</v>
      </c>
      <c r="D110" s="26">
        <f t="shared" si="30"/>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f t="shared" si="31"/>
        <v>0</v>
      </c>
      <c r="U110" s="26">
        <f>'[51]L02'!C658</f>
        <v>0</v>
      </c>
      <c r="V110" s="26">
        <f t="shared" si="32"/>
        <v>0</v>
      </c>
      <c r="W110" s="26">
        <v>0</v>
      </c>
    </row>
    <row r="111" s="19" customFormat="1" customHeight="1" spans="1:23">
      <c r="A111" s="39">
        <v>20828</v>
      </c>
      <c r="B111" s="40" t="s">
        <v>1145</v>
      </c>
      <c r="C111" s="26">
        <v>89</v>
      </c>
      <c r="D111" s="26">
        <f t="shared" si="30"/>
        <v>431</v>
      </c>
      <c r="E111" s="26">
        <v>0</v>
      </c>
      <c r="F111" s="26">
        <v>407</v>
      </c>
      <c r="G111" s="26">
        <v>24</v>
      </c>
      <c r="H111" s="26">
        <v>0</v>
      </c>
      <c r="I111" s="26">
        <v>0</v>
      </c>
      <c r="J111" s="26">
        <v>0</v>
      </c>
      <c r="K111" s="26">
        <v>0</v>
      </c>
      <c r="L111" s="26">
        <v>0</v>
      </c>
      <c r="M111" s="26">
        <v>0</v>
      </c>
      <c r="N111" s="26">
        <v>0</v>
      </c>
      <c r="O111" s="26">
        <v>0</v>
      </c>
      <c r="P111" s="26">
        <v>0</v>
      </c>
      <c r="Q111" s="26">
        <v>0</v>
      </c>
      <c r="R111" s="26">
        <v>0</v>
      </c>
      <c r="S111" s="26">
        <v>0</v>
      </c>
      <c r="T111" s="26">
        <f t="shared" si="31"/>
        <v>520</v>
      </c>
      <c r="U111" s="26">
        <f>'[51]L02'!C662</f>
        <v>520</v>
      </c>
      <c r="V111" s="26">
        <f t="shared" si="32"/>
        <v>0</v>
      </c>
      <c r="W111" s="26">
        <v>0</v>
      </c>
    </row>
    <row r="112" s="19" customFormat="1" customHeight="1" spans="1:23">
      <c r="A112" s="39">
        <v>20830</v>
      </c>
      <c r="B112" s="40" t="s">
        <v>1149</v>
      </c>
      <c r="C112" s="26">
        <v>0</v>
      </c>
      <c r="D112" s="26">
        <f t="shared" si="30"/>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f t="shared" si="31"/>
        <v>0</v>
      </c>
      <c r="U112" s="26">
        <f>'[51]L02'!C670</f>
        <v>0</v>
      </c>
      <c r="V112" s="26">
        <f t="shared" si="32"/>
        <v>0</v>
      </c>
      <c r="W112" s="26">
        <v>0</v>
      </c>
    </row>
    <row r="113" s="19" customFormat="1" customHeight="1" spans="1:23">
      <c r="A113" s="39">
        <v>20899</v>
      </c>
      <c r="B113" s="40" t="s">
        <v>1753</v>
      </c>
      <c r="C113" s="26">
        <v>271</v>
      </c>
      <c r="D113" s="26">
        <f t="shared" si="30"/>
        <v>2760</v>
      </c>
      <c r="E113" s="26">
        <v>0</v>
      </c>
      <c r="F113" s="26">
        <v>0</v>
      </c>
      <c r="G113" s="26">
        <v>3666</v>
      </c>
      <c r="H113" s="26">
        <v>0</v>
      </c>
      <c r="I113" s="26">
        <v>0</v>
      </c>
      <c r="J113" s="26">
        <v>0</v>
      </c>
      <c r="K113" s="26">
        <v>0</v>
      </c>
      <c r="L113" s="26">
        <v>0</v>
      </c>
      <c r="M113" s="26">
        <v>-906</v>
      </c>
      <c r="N113" s="26">
        <v>0</v>
      </c>
      <c r="O113" s="26">
        <v>0</v>
      </c>
      <c r="P113" s="26">
        <v>0</v>
      </c>
      <c r="Q113" s="26">
        <v>0</v>
      </c>
      <c r="R113" s="26">
        <v>0</v>
      </c>
      <c r="S113" s="26">
        <v>0</v>
      </c>
      <c r="T113" s="26">
        <f t="shared" si="31"/>
        <v>3031</v>
      </c>
      <c r="U113" s="26">
        <f>'[51]L02'!C673</f>
        <v>3031</v>
      </c>
      <c r="V113" s="26">
        <f t="shared" si="32"/>
        <v>0</v>
      </c>
      <c r="W113" s="26">
        <v>0</v>
      </c>
    </row>
    <row r="114" s="19" customFormat="1" customHeight="1" spans="1:23">
      <c r="A114" s="39">
        <v>210</v>
      </c>
      <c r="B114" s="61" t="s">
        <v>1154</v>
      </c>
      <c r="C114" s="26">
        <f t="shared" ref="C114:W114" si="33">SUM(C115:C127)</f>
        <v>12080</v>
      </c>
      <c r="D114" s="26">
        <f t="shared" si="33"/>
        <v>2224</v>
      </c>
      <c r="E114" s="26">
        <f t="shared" si="33"/>
        <v>0</v>
      </c>
      <c r="F114" s="26">
        <f t="shared" si="33"/>
        <v>713</v>
      </c>
      <c r="G114" s="26">
        <f t="shared" si="33"/>
        <v>2014</v>
      </c>
      <c r="H114" s="26">
        <f t="shared" si="33"/>
        <v>0</v>
      </c>
      <c r="I114" s="26">
        <f t="shared" si="33"/>
        <v>0</v>
      </c>
      <c r="J114" s="26">
        <f t="shared" si="33"/>
        <v>0</v>
      </c>
      <c r="K114" s="26">
        <f t="shared" si="33"/>
        <v>0</v>
      </c>
      <c r="L114" s="26">
        <f t="shared" si="33"/>
        <v>0</v>
      </c>
      <c r="M114" s="26">
        <f t="shared" si="33"/>
        <v>-503</v>
      </c>
      <c r="N114" s="26">
        <f t="shared" si="33"/>
        <v>0</v>
      </c>
      <c r="O114" s="26">
        <f t="shared" si="33"/>
        <v>0</v>
      </c>
      <c r="P114" s="26">
        <f t="shared" si="33"/>
        <v>0</v>
      </c>
      <c r="Q114" s="26">
        <f t="shared" si="33"/>
        <v>0</v>
      </c>
      <c r="R114" s="26">
        <f t="shared" si="33"/>
        <v>0</v>
      </c>
      <c r="S114" s="26">
        <f t="shared" si="33"/>
        <v>0</v>
      </c>
      <c r="T114" s="26">
        <f t="shared" si="33"/>
        <v>14304</v>
      </c>
      <c r="U114" s="26">
        <f t="shared" si="33"/>
        <v>14238</v>
      </c>
      <c r="V114" s="26">
        <f t="shared" si="33"/>
        <v>66</v>
      </c>
      <c r="W114" s="26">
        <f t="shared" si="33"/>
        <v>66</v>
      </c>
    </row>
    <row r="115" s="19" customFormat="1" customHeight="1" spans="1:23">
      <c r="A115" s="39">
        <v>21001</v>
      </c>
      <c r="B115" s="40" t="s">
        <v>1155</v>
      </c>
      <c r="C115" s="26">
        <v>499</v>
      </c>
      <c r="D115" s="26">
        <f t="shared" ref="D115:D127" si="34">SUM(E115:S115)</f>
        <v>187</v>
      </c>
      <c r="E115" s="26">
        <v>0</v>
      </c>
      <c r="F115" s="26">
        <v>182</v>
      </c>
      <c r="G115" s="26">
        <v>5</v>
      </c>
      <c r="H115" s="26">
        <v>0</v>
      </c>
      <c r="I115" s="26">
        <v>0</v>
      </c>
      <c r="J115" s="26">
        <v>0</v>
      </c>
      <c r="K115" s="26">
        <v>0</v>
      </c>
      <c r="L115" s="26">
        <v>0</v>
      </c>
      <c r="M115" s="26">
        <v>0</v>
      </c>
      <c r="N115" s="26">
        <v>0</v>
      </c>
      <c r="O115" s="26">
        <v>0</v>
      </c>
      <c r="P115" s="26">
        <v>0</v>
      </c>
      <c r="Q115" s="26">
        <v>0</v>
      </c>
      <c r="R115" s="26">
        <v>0</v>
      </c>
      <c r="S115" s="26">
        <v>0</v>
      </c>
      <c r="T115" s="26">
        <f t="shared" ref="T115:T127" si="35">C115+D115</f>
        <v>686</v>
      </c>
      <c r="U115" s="26">
        <f>'[51]L02'!C676</f>
        <v>686</v>
      </c>
      <c r="V115" s="26">
        <f t="shared" ref="V115:V127" si="36">T115-U115</f>
        <v>0</v>
      </c>
      <c r="W115" s="26">
        <v>0</v>
      </c>
    </row>
    <row r="116" s="19" customFormat="1" customHeight="1" spans="1:23">
      <c r="A116" s="39">
        <v>21002</v>
      </c>
      <c r="B116" s="40" t="s">
        <v>1157</v>
      </c>
      <c r="C116" s="26">
        <v>386</v>
      </c>
      <c r="D116" s="26">
        <f t="shared" si="34"/>
        <v>2</v>
      </c>
      <c r="E116" s="26">
        <v>0</v>
      </c>
      <c r="F116" s="26">
        <v>0</v>
      </c>
      <c r="G116" s="26">
        <v>2</v>
      </c>
      <c r="H116" s="26">
        <v>0</v>
      </c>
      <c r="I116" s="26">
        <v>0</v>
      </c>
      <c r="J116" s="26">
        <v>0</v>
      </c>
      <c r="K116" s="26">
        <v>0</v>
      </c>
      <c r="L116" s="26">
        <v>0</v>
      </c>
      <c r="M116" s="26">
        <v>0</v>
      </c>
      <c r="N116" s="26">
        <v>0</v>
      </c>
      <c r="O116" s="26">
        <v>0</v>
      </c>
      <c r="P116" s="26">
        <v>0</v>
      </c>
      <c r="Q116" s="26">
        <v>0</v>
      </c>
      <c r="R116" s="26">
        <v>0</v>
      </c>
      <c r="S116" s="26">
        <v>0</v>
      </c>
      <c r="T116" s="26">
        <f t="shared" si="35"/>
        <v>388</v>
      </c>
      <c r="U116" s="26">
        <f>'[51]L02'!C681</f>
        <v>388</v>
      </c>
      <c r="V116" s="26">
        <f t="shared" si="36"/>
        <v>0</v>
      </c>
      <c r="W116" s="26">
        <v>0</v>
      </c>
    </row>
    <row r="117" s="19" customFormat="1" customHeight="1" spans="1:23">
      <c r="A117" s="39">
        <v>21003</v>
      </c>
      <c r="B117" s="40" t="s">
        <v>1171</v>
      </c>
      <c r="C117" s="26">
        <v>319</v>
      </c>
      <c r="D117" s="26">
        <f t="shared" si="34"/>
        <v>-202</v>
      </c>
      <c r="E117" s="26">
        <v>0</v>
      </c>
      <c r="F117" s="26">
        <v>0</v>
      </c>
      <c r="G117" s="26">
        <v>4</v>
      </c>
      <c r="H117" s="26">
        <v>0</v>
      </c>
      <c r="I117" s="26">
        <v>0</v>
      </c>
      <c r="J117" s="26">
        <v>0</v>
      </c>
      <c r="K117" s="26">
        <v>0</v>
      </c>
      <c r="L117" s="26">
        <v>0</v>
      </c>
      <c r="M117" s="26">
        <v>-206</v>
      </c>
      <c r="N117" s="26">
        <v>0</v>
      </c>
      <c r="O117" s="26">
        <v>0</v>
      </c>
      <c r="P117" s="26">
        <v>0</v>
      </c>
      <c r="Q117" s="26">
        <v>0</v>
      </c>
      <c r="R117" s="26">
        <v>0</v>
      </c>
      <c r="S117" s="26">
        <v>0</v>
      </c>
      <c r="T117" s="26">
        <f t="shared" si="35"/>
        <v>117</v>
      </c>
      <c r="U117" s="26">
        <f>'[51]L02'!C695</f>
        <v>117</v>
      </c>
      <c r="V117" s="26">
        <f t="shared" si="36"/>
        <v>0</v>
      </c>
      <c r="W117" s="26">
        <v>0</v>
      </c>
    </row>
    <row r="118" s="19" customFormat="1" ht="17.25" customHeight="1" spans="1:23">
      <c r="A118" s="39">
        <v>21004</v>
      </c>
      <c r="B118" s="40" t="s">
        <v>1175</v>
      </c>
      <c r="C118" s="26">
        <v>5795</v>
      </c>
      <c r="D118" s="26">
        <f t="shared" si="34"/>
        <v>1598</v>
      </c>
      <c r="E118" s="26">
        <v>0</v>
      </c>
      <c r="F118" s="26">
        <v>0</v>
      </c>
      <c r="G118" s="26">
        <v>1598</v>
      </c>
      <c r="H118" s="26">
        <v>0</v>
      </c>
      <c r="I118" s="26">
        <v>0</v>
      </c>
      <c r="J118" s="26">
        <v>0</v>
      </c>
      <c r="K118" s="26">
        <v>0</v>
      </c>
      <c r="L118" s="26">
        <v>0</v>
      </c>
      <c r="M118" s="26">
        <v>0</v>
      </c>
      <c r="N118" s="26">
        <v>0</v>
      </c>
      <c r="O118" s="26">
        <v>0</v>
      </c>
      <c r="P118" s="26">
        <v>0</v>
      </c>
      <c r="Q118" s="26">
        <v>0</v>
      </c>
      <c r="R118" s="26">
        <v>0</v>
      </c>
      <c r="S118" s="26">
        <v>0</v>
      </c>
      <c r="T118" s="26">
        <f t="shared" si="35"/>
        <v>7393</v>
      </c>
      <c r="U118" s="26">
        <f>'[51]L02'!C699</f>
        <v>7393</v>
      </c>
      <c r="V118" s="26">
        <f t="shared" si="36"/>
        <v>0</v>
      </c>
      <c r="W118" s="26">
        <v>0</v>
      </c>
    </row>
    <row r="119" s="19" customFormat="1" customHeight="1" spans="1:23">
      <c r="A119" s="39">
        <v>21006</v>
      </c>
      <c r="B119" s="40" t="s">
        <v>1187</v>
      </c>
      <c r="C119" s="26">
        <v>0</v>
      </c>
      <c r="D119" s="26">
        <f t="shared" si="34"/>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f t="shared" si="35"/>
        <v>0</v>
      </c>
      <c r="U119" s="26">
        <f>'[51]L02'!C711</f>
        <v>0</v>
      </c>
      <c r="V119" s="26">
        <f t="shared" si="36"/>
        <v>0</v>
      </c>
      <c r="W119" s="26">
        <v>0</v>
      </c>
    </row>
    <row r="120" s="19" customFormat="1" customHeight="1" spans="1:23">
      <c r="A120" s="39">
        <v>21007</v>
      </c>
      <c r="B120" s="40" t="s">
        <v>1190</v>
      </c>
      <c r="C120" s="26">
        <v>867</v>
      </c>
      <c r="D120" s="26">
        <f t="shared" si="34"/>
        <v>395</v>
      </c>
      <c r="E120" s="26">
        <v>0</v>
      </c>
      <c r="F120" s="26">
        <v>0</v>
      </c>
      <c r="G120" s="26">
        <v>395</v>
      </c>
      <c r="H120" s="26">
        <v>0</v>
      </c>
      <c r="I120" s="26">
        <v>0</v>
      </c>
      <c r="J120" s="26">
        <v>0</v>
      </c>
      <c r="K120" s="26">
        <v>0</v>
      </c>
      <c r="L120" s="26">
        <v>0</v>
      </c>
      <c r="M120" s="26">
        <v>0</v>
      </c>
      <c r="N120" s="26">
        <v>0</v>
      </c>
      <c r="O120" s="26">
        <v>0</v>
      </c>
      <c r="P120" s="26">
        <v>0</v>
      </c>
      <c r="Q120" s="26">
        <v>0</v>
      </c>
      <c r="R120" s="26">
        <v>0</v>
      </c>
      <c r="S120" s="26">
        <v>0</v>
      </c>
      <c r="T120" s="26">
        <f t="shared" si="35"/>
        <v>1262</v>
      </c>
      <c r="U120" s="26">
        <f>'[51]L02'!C714</f>
        <v>1262</v>
      </c>
      <c r="V120" s="26">
        <f t="shared" si="36"/>
        <v>0</v>
      </c>
      <c r="W120" s="26">
        <v>0</v>
      </c>
    </row>
    <row r="121" s="19" customFormat="1" customHeight="1" spans="1:23">
      <c r="A121" s="39">
        <v>21011</v>
      </c>
      <c r="B121" s="40" t="s">
        <v>1194</v>
      </c>
      <c r="C121" s="26">
        <v>0</v>
      </c>
      <c r="D121" s="26">
        <f t="shared" si="34"/>
        <v>2</v>
      </c>
      <c r="E121" s="26">
        <v>0</v>
      </c>
      <c r="F121" s="26">
        <v>2</v>
      </c>
      <c r="G121" s="26">
        <v>0</v>
      </c>
      <c r="H121" s="26">
        <v>0</v>
      </c>
      <c r="I121" s="26">
        <v>0</v>
      </c>
      <c r="J121" s="26">
        <v>0</v>
      </c>
      <c r="K121" s="26">
        <v>0</v>
      </c>
      <c r="L121" s="26">
        <v>0</v>
      </c>
      <c r="M121" s="26">
        <v>0</v>
      </c>
      <c r="N121" s="26">
        <v>0</v>
      </c>
      <c r="O121" s="26">
        <v>0</v>
      </c>
      <c r="P121" s="26">
        <v>0</v>
      </c>
      <c r="Q121" s="26">
        <v>0</v>
      </c>
      <c r="R121" s="26">
        <v>0</v>
      </c>
      <c r="S121" s="26">
        <v>0</v>
      </c>
      <c r="T121" s="26">
        <f t="shared" si="35"/>
        <v>2</v>
      </c>
      <c r="U121" s="26">
        <f>'[51]L02'!C718</f>
        <v>2</v>
      </c>
      <c r="V121" s="26">
        <f t="shared" si="36"/>
        <v>0</v>
      </c>
      <c r="W121" s="26">
        <v>0</v>
      </c>
    </row>
    <row r="122" s="19" customFormat="1" customHeight="1" spans="1:23">
      <c r="A122" s="39">
        <v>21012</v>
      </c>
      <c r="B122" s="40" t="s">
        <v>1199</v>
      </c>
      <c r="C122" s="26">
        <v>2290</v>
      </c>
      <c r="D122" s="26">
        <f t="shared" si="34"/>
        <v>-503</v>
      </c>
      <c r="E122" s="26">
        <v>0</v>
      </c>
      <c r="F122" s="26">
        <v>0</v>
      </c>
      <c r="G122" s="26">
        <v>0</v>
      </c>
      <c r="H122" s="26">
        <v>0</v>
      </c>
      <c r="I122" s="26">
        <v>0</v>
      </c>
      <c r="J122" s="26">
        <v>0</v>
      </c>
      <c r="K122" s="26">
        <v>0</v>
      </c>
      <c r="L122" s="26">
        <v>0</v>
      </c>
      <c r="M122" s="26">
        <v>-503</v>
      </c>
      <c r="N122" s="26">
        <v>0</v>
      </c>
      <c r="O122" s="26">
        <v>0</v>
      </c>
      <c r="P122" s="26">
        <v>0</v>
      </c>
      <c r="Q122" s="26">
        <v>0</v>
      </c>
      <c r="R122" s="26">
        <v>0</v>
      </c>
      <c r="S122" s="26">
        <v>0</v>
      </c>
      <c r="T122" s="26">
        <f t="shared" si="35"/>
        <v>1787</v>
      </c>
      <c r="U122" s="26">
        <f>'[51]L02'!C723</f>
        <v>1721</v>
      </c>
      <c r="V122" s="26">
        <f t="shared" si="36"/>
        <v>66</v>
      </c>
      <c r="W122" s="26">
        <v>66</v>
      </c>
    </row>
    <row r="123" s="19" customFormat="1" customHeight="1" spans="1:23">
      <c r="A123" s="39">
        <v>21013</v>
      </c>
      <c r="B123" s="40" t="s">
        <v>1203</v>
      </c>
      <c r="C123" s="26">
        <v>1687</v>
      </c>
      <c r="D123" s="26">
        <f t="shared" si="34"/>
        <v>320</v>
      </c>
      <c r="E123" s="26">
        <v>0</v>
      </c>
      <c r="F123" s="26">
        <v>104</v>
      </c>
      <c r="G123" s="26">
        <v>10</v>
      </c>
      <c r="H123" s="26">
        <v>0</v>
      </c>
      <c r="I123" s="26">
        <v>0</v>
      </c>
      <c r="J123" s="26">
        <v>0</v>
      </c>
      <c r="K123" s="26">
        <v>0</v>
      </c>
      <c r="L123" s="26">
        <v>0</v>
      </c>
      <c r="M123" s="26">
        <v>206</v>
      </c>
      <c r="N123" s="26">
        <v>0</v>
      </c>
      <c r="O123" s="26">
        <v>0</v>
      </c>
      <c r="P123" s="26">
        <v>0</v>
      </c>
      <c r="Q123" s="26">
        <v>0</v>
      </c>
      <c r="R123" s="26">
        <v>0</v>
      </c>
      <c r="S123" s="26">
        <v>0</v>
      </c>
      <c r="T123" s="26">
        <f t="shared" si="35"/>
        <v>2007</v>
      </c>
      <c r="U123" s="26">
        <f>'[51]L02'!C727</f>
        <v>2007</v>
      </c>
      <c r="V123" s="26">
        <f t="shared" si="36"/>
        <v>0</v>
      </c>
      <c r="W123" s="26">
        <v>0</v>
      </c>
    </row>
    <row r="124" s="19" customFormat="1" customHeight="1" spans="1:23">
      <c r="A124" s="39">
        <v>21014</v>
      </c>
      <c r="B124" s="40" t="s">
        <v>1207</v>
      </c>
      <c r="C124" s="26">
        <v>60</v>
      </c>
      <c r="D124" s="26">
        <f t="shared" si="34"/>
        <v>11</v>
      </c>
      <c r="E124" s="26">
        <v>0</v>
      </c>
      <c r="F124" s="26">
        <v>11</v>
      </c>
      <c r="G124" s="26">
        <v>0</v>
      </c>
      <c r="H124" s="26">
        <v>0</v>
      </c>
      <c r="I124" s="26">
        <v>0</v>
      </c>
      <c r="J124" s="26">
        <v>0</v>
      </c>
      <c r="K124" s="26">
        <v>0</v>
      </c>
      <c r="L124" s="26">
        <v>0</v>
      </c>
      <c r="M124" s="26">
        <v>0</v>
      </c>
      <c r="N124" s="26">
        <v>0</v>
      </c>
      <c r="O124" s="26">
        <v>0</v>
      </c>
      <c r="P124" s="26">
        <v>0</v>
      </c>
      <c r="Q124" s="26">
        <v>0</v>
      </c>
      <c r="R124" s="26">
        <v>0</v>
      </c>
      <c r="S124" s="26">
        <v>0</v>
      </c>
      <c r="T124" s="26">
        <f t="shared" si="35"/>
        <v>71</v>
      </c>
      <c r="U124" s="26">
        <f>'[51]L02'!C731</f>
        <v>71</v>
      </c>
      <c r="V124" s="26">
        <f t="shared" si="36"/>
        <v>0</v>
      </c>
      <c r="W124" s="26">
        <v>0</v>
      </c>
    </row>
    <row r="125" s="19" customFormat="1" customHeight="1" spans="1:23">
      <c r="A125" s="39">
        <v>21015</v>
      </c>
      <c r="B125" s="40" t="s">
        <v>1210</v>
      </c>
      <c r="C125" s="26">
        <v>135</v>
      </c>
      <c r="D125" s="26">
        <f t="shared" si="34"/>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f t="shared" si="35"/>
        <v>135</v>
      </c>
      <c r="U125" s="26">
        <f>'[51]L02'!C734</f>
        <v>135</v>
      </c>
      <c r="V125" s="26">
        <f t="shared" si="36"/>
        <v>0</v>
      </c>
      <c r="W125" s="26">
        <v>0</v>
      </c>
    </row>
    <row r="126" s="19" customFormat="1" customHeight="1" spans="1:23">
      <c r="A126" s="39">
        <v>21016</v>
      </c>
      <c r="B126" s="40" t="s">
        <v>1754</v>
      </c>
      <c r="C126" s="26">
        <v>0</v>
      </c>
      <c r="D126" s="26">
        <f t="shared" si="34"/>
        <v>15</v>
      </c>
      <c r="E126" s="26">
        <v>0</v>
      </c>
      <c r="F126" s="26">
        <v>15</v>
      </c>
      <c r="G126" s="26">
        <v>0</v>
      </c>
      <c r="H126" s="26">
        <v>0</v>
      </c>
      <c r="I126" s="26">
        <v>0</v>
      </c>
      <c r="J126" s="26">
        <v>0</v>
      </c>
      <c r="K126" s="26">
        <v>0</v>
      </c>
      <c r="L126" s="26">
        <v>0</v>
      </c>
      <c r="M126" s="26">
        <v>0</v>
      </c>
      <c r="N126" s="26">
        <v>0</v>
      </c>
      <c r="O126" s="26">
        <v>0</v>
      </c>
      <c r="P126" s="26">
        <v>0</v>
      </c>
      <c r="Q126" s="26">
        <v>0</v>
      </c>
      <c r="R126" s="26">
        <v>0</v>
      </c>
      <c r="S126" s="26">
        <v>0</v>
      </c>
      <c r="T126" s="26">
        <f t="shared" si="35"/>
        <v>15</v>
      </c>
      <c r="U126" s="26">
        <f>'[51]L02'!C743</f>
        <v>15</v>
      </c>
      <c r="V126" s="26">
        <f t="shared" si="36"/>
        <v>0</v>
      </c>
      <c r="W126" s="26">
        <v>0</v>
      </c>
    </row>
    <row r="127" s="19" customFormat="1" customHeight="1" spans="1:23">
      <c r="A127" s="39">
        <v>21099</v>
      </c>
      <c r="B127" s="40" t="s">
        <v>1755</v>
      </c>
      <c r="C127" s="26">
        <v>42</v>
      </c>
      <c r="D127" s="26">
        <f t="shared" si="34"/>
        <v>399</v>
      </c>
      <c r="E127" s="26">
        <v>0</v>
      </c>
      <c r="F127" s="26">
        <v>399</v>
      </c>
      <c r="G127" s="26">
        <v>0</v>
      </c>
      <c r="H127" s="26">
        <v>0</v>
      </c>
      <c r="I127" s="26">
        <v>0</v>
      </c>
      <c r="J127" s="26">
        <v>0</v>
      </c>
      <c r="K127" s="26">
        <v>0</v>
      </c>
      <c r="L127" s="26">
        <v>0</v>
      </c>
      <c r="M127" s="26">
        <v>0</v>
      </c>
      <c r="N127" s="26">
        <v>0</v>
      </c>
      <c r="O127" s="26">
        <v>0</v>
      </c>
      <c r="P127" s="26">
        <v>0</v>
      </c>
      <c r="Q127" s="26">
        <v>0</v>
      </c>
      <c r="R127" s="26">
        <v>0</v>
      </c>
      <c r="S127" s="26">
        <v>0</v>
      </c>
      <c r="T127" s="26">
        <f t="shared" si="35"/>
        <v>441</v>
      </c>
      <c r="U127" s="26">
        <f>'[51]L02'!C745</f>
        <v>441</v>
      </c>
      <c r="V127" s="26">
        <f t="shared" si="36"/>
        <v>0</v>
      </c>
      <c r="W127" s="26">
        <v>0</v>
      </c>
    </row>
    <row r="128" s="19" customFormat="1" customHeight="1" spans="1:23">
      <c r="A128" s="39">
        <v>211</v>
      </c>
      <c r="B128" s="61" t="s">
        <v>1218</v>
      </c>
      <c r="C128" s="26">
        <f t="shared" ref="C128:W128" si="37">SUM(C129:C143)</f>
        <v>123</v>
      </c>
      <c r="D128" s="26">
        <f t="shared" si="37"/>
        <v>1124</v>
      </c>
      <c r="E128" s="26">
        <f t="shared" si="37"/>
        <v>0</v>
      </c>
      <c r="F128" s="26">
        <f t="shared" si="37"/>
        <v>344</v>
      </c>
      <c r="G128" s="26">
        <f t="shared" si="37"/>
        <v>780</v>
      </c>
      <c r="H128" s="26">
        <f t="shared" si="37"/>
        <v>0</v>
      </c>
      <c r="I128" s="26">
        <f t="shared" si="37"/>
        <v>0</v>
      </c>
      <c r="J128" s="26">
        <f t="shared" si="37"/>
        <v>0</v>
      </c>
      <c r="K128" s="26">
        <f t="shared" si="37"/>
        <v>0</v>
      </c>
      <c r="L128" s="26">
        <f t="shared" si="37"/>
        <v>0</v>
      </c>
      <c r="M128" s="26">
        <f t="shared" si="37"/>
        <v>0</v>
      </c>
      <c r="N128" s="26">
        <f t="shared" si="37"/>
        <v>0</v>
      </c>
      <c r="O128" s="26">
        <f t="shared" si="37"/>
        <v>0</v>
      </c>
      <c r="P128" s="26">
        <f t="shared" si="37"/>
        <v>0</v>
      </c>
      <c r="Q128" s="26">
        <f t="shared" si="37"/>
        <v>0</v>
      </c>
      <c r="R128" s="26">
        <f t="shared" si="37"/>
        <v>0</v>
      </c>
      <c r="S128" s="26">
        <f t="shared" si="37"/>
        <v>0</v>
      </c>
      <c r="T128" s="26">
        <f t="shared" si="37"/>
        <v>1247</v>
      </c>
      <c r="U128" s="26">
        <f t="shared" si="37"/>
        <v>1247</v>
      </c>
      <c r="V128" s="26">
        <f t="shared" si="37"/>
        <v>0</v>
      </c>
      <c r="W128" s="26">
        <f t="shared" si="37"/>
        <v>0</v>
      </c>
    </row>
    <row r="129" s="19" customFormat="1" customHeight="1" spans="1:23">
      <c r="A129" s="39">
        <v>21101</v>
      </c>
      <c r="B129" s="40" t="s">
        <v>1219</v>
      </c>
      <c r="C129" s="26">
        <v>0</v>
      </c>
      <c r="D129" s="26">
        <f t="shared" ref="D129:D143" si="38">SUM(E129:S129)</f>
        <v>0</v>
      </c>
      <c r="E129" s="26">
        <v>0</v>
      </c>
      <c r="F129" s="26">
        <v>0</v>
      </c>
      <c r="G129" s="26">
        <v>400</v>
      </c>
      <c r="H129" s="26">
        <v>0</v>
      </c>
      <c r="I129" s="26">
        <v>0</v>
      </c>
      <c r="J129" s="26">
        <v>0</v>
      </c>
      <c r="K129" s="26">
        <v>0</v>
      </c>
      <c r="L129" s="26">
        <v>0</v>
      </c>
      <c r="M129" s="26">
        <v>-400</v>
      </c>
      <c r="N129" s="26">
        <v>0</v>
      </c>
      <c r="O129" s="26">
        <v>0</v>
      </c>
      <c r="P129" s="26">
        <v>0</v>
      </c>
      <c r="Q129" s="26">
        <v>0</v>
      </c>
      <c r="R129" s="26">
        <v>0</v>
      </c>
      <c r="S129" s="26">
        <v>0</v>
      </c>
      <c r="T129" s="26">
        <f t="shared" ref="T129:T143" si="39">C129+D129</f>
        <v>0</v>
      </c>
      <c r="U129" s="26">
        <f>'[51]L02'!C748</f>
        <v>0</v>
      </c>
      <c r="V129" s="26">
        <f t="shared" ref="V129:V143" si="40">T129-U129</f>
        <v>0</v>
      </c>
      <c r="W129" s="26">
        <v>0</v>
      </c>
    </row>
    <row r="130" s="19" customFormat="1" customHeight="1" spans="1:23">
      <c r="A130" s="39">
        <v>21102</v>
      </c>
      <c r="B130" s="40" t="s">
        <v>1226</v>
      </c>
      <c r="C130" s="26">
        <v>0</v>
      </c>
      <c r="D130" s="26">
        <f t="shared" si="38"/>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f t="shared" si="39"/>
        <v>0</v>
      </c>
      <c r="U130" s="26">
        <f>'[51]L02'!C758</f>
        <v>0</v>
      </c>
      <c r="V130" s="26">
        <f t="shared" si="40"/>
        <v>0</v>
      </c>
      <c r="W130" s="26">
        <v>0</v>
      </c>
    </row>
    <row r="131" s="19" customFormat="1" customHeight="1" spans="1:23">
      <c r="A131" s="39">
        <v>21103</v>
      </c>
      <c r="B131" s="40" t="s">
        <v>1230</v>
      </c>
      <c r="C131" s="26">
        <v>50</v>
      </c>
      <c r="D131" s="26">
        <f t="shared" si="38"/>
        <v>528</v>
      </c>
      <c r="E131" s="26">
        <v>0</v>
      </c>
      <c r="F131" s="26">
        <v>320</v>
      </c>
      <c r="G131" s="26">
        <v>208</v>
      </c>
      <c r="H131" s="26">
        <v>0</v>
      </c>
      <c r="I131" s="26">
        <v>0</v>
      </c>
      <c r="J131" s="26">
        <v>0</v>
      </c>
      <c r="K131" s="26">
        <v>0</v>
      </c>
      <c r="L131" s="26">
        <v>0</v>
      </c>
      <c r="M131" s="26">
        <v>0</v>
      </c>
      <c r="N131" s="26">
        <v>0</v>
      </c>
      <c r="O131" s="26">
        <v>0</v>
      </c>
      <c r="P131" s="26">
        <v>0</v>
      </c>
      <c r="Q131" s="26">
        <v>0</v>
      </c>
      <c r="R131" s="26">
        <v>0</v>
      </c>
      <c r="S131" s="26">
        <v>0</v>
      </c>
      <c r="T131" s="26">
        <f t="shared" si="39"/>
        <v>578</v>
      </c>
      <c r="U131" s="26">
        <f>'[51]L02'!C762</f>
        <v>578</v>
      </c>
      <c r="V131" s="26">
        <f t="shared" si="40"/>
        <v>0</v>
      </c>
      <c r="W131" s="26">
        <v>0</v>
      </c>
    </row>
    <row r="132" s="19" customFormat="1" customHeight="1" spans="1:23">
      <c r="A132" s="39">
        <v>21104</v>
      </c>
      <c r="B132" s="40" t="s">
        <v>1239</v>
      </c>
      <c r="C132" s="26">
        <v>0</v>
      </c>
      <c r="D132" s="26">
        <f t="shared" si="38"/>
        <v>118</v>
      </c>
      <c r="E132" s="26">
        <v>0</v>
      </c>
      <c r="F132" s="26">
        <v>0</v>
      </c>
      <c r="G132" s="26">
        <v>132</v>
      </c>
      <c r="H132" s="26">
        <v>0</v>
      </c>
      <c r="I132" s="26">
        <v>0</v>
      </c>
      <c r="J132" s="26">
        <v>0</v>
      </c>
      <c r="K132" s="26">
        <v>0</v>
      </c>
      <c r="L132" s="26">
        <v>0</v>
      </c>
      <c r="M132" s="26">
        <v>-14</v>
      </c>
      <c r="N132" s="26">
        <v>0</v>
      </c>
      <c r="O132" s="26">
        <v>0</v>
      </c>
      <c r="P132" s="26">
        <v>0</v>
      </c>
      <c r="Q132" s="26">
        <v>0</v>
      </c>
      <c r="R132" s="26">
        <v>0</v>
      </c>
      <c r="S132" s="26">
        <v>0</v>
      </c>
      <c r="T132" s="26">
        <f t="shared" si="39"/>
        <v>118</v>
      </c>
      <c r="U132" s="26">
        <f>'[51]L02'!C771</f>
        <v>118</v>
      </c>
      <c r="V132" s="26">
        <f t="shared" si="40"/>
        <v>0</v>
      </c>
      <c r="W132" s="26">
        <v>0</v>
      </c>
    </row>
    <row r="133" s="19" customFormat="1" customHeight="1" spans="1:23">
      <c r="A133" s="39">
        <v>21105</v>
      </c>
      <c r="B133" s="40" t="s">
        <v>1244</v>
      </c>
      <c r="C133" s="26">
        <v>0</v>
      </c>
      <c r="D133" s="26">
        <f t="shared" si="38"/>
        <v>24</v>
      </c>
      <c r="E133" s="26">
        <v>0</v>
      </c>
      <c r="F133" s="26">
        <v>24</v>
      </c>
      <c r="G133" s="26">
        <v>0</v>
      </c>
      <c r="H133" s="26">
        <v>0</v>
      </c>
      <c r="I133" s="26">
        <v>0</v>
      </c>
      <c r="J133" s="26">
        <v>0</v>
      </c>
      <c r="K133" s="26">
        <v>0</v>
      </c>
      <c r="L133" s="26">
        <v>0</v>
      </c>
      <c r="M133" s="26">
        <v>0</v>
      </c>
      <c r="N133" s="26">
        <v>0</v>
      </c>
      <c r="O133" s="26">
        <v>0</v>
      </c>
      <c r="P133" s="26">
        <v>0</v>
      </c>
      <c r="Q133" s="26">
        <v>0</v>
      </c>
      <c r="R133" s="26">
        <v>0</v>
      </c>
      <c r="S133" s="26">
        <v>0</v>
      </c>
      <c r="T133" s="26">
        <f t="shared" si="39"/>
        <v>24</v>
      </c>
      <c r="U133" s="26">
        <f>'[51]L02'!C776</f>
        <v>24</v>
      </c>
      <c r="V133" s="26">
        <f t="shared" si="40"/>
        <v>0</v>
      </c>
      <c r="W133" s="26">
        <v>0</v>
      </c>
    </row>
    <row r="134" s="19" customFormat="1" customHeight="1" spans="1:23">
      <c r="A134" s="39">
        <v>21106</v>
      </c>
      <c r="B134" s="40" t="s">
        <v>1251</v>
      </c>
      <c r="C134" s="26">
        <v>0</v>
      </c>
      <c r="D134" s="26">
        <f t="shared" si="38"/>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f t="shared" si="39"/>
        <v>0</v>
      </c>
      <c r="U134" s="26">
        <f>'[51]L02'!C783</f>
        <v>0</v>
      </c>
      <c r="V134" s="26">
        <f t="shared" si="40"/>
        <v>0</v>
      </c>
      <c r="W134" s="26">
        <v>0</v>
      </c>
    </row>
    <row r="135" s="19" customFormat="1" customHeight="1" spans="1:23">
      <c r="A135" s="39">
        <v>21107</v>
      </c>
      <c r="B135" s="40" t="s">
        <v>1257</v>
      </c>
      <c r="C135" s="26">
        <v>0</v>
      </c>
      <c r="D135" s="26">
        <f t="shared" si="38"/>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f t="shared" si="39"/>
        <v>0</v>
      </c>
      <c r="U135" s="26">
        <f>'[51]L02'!C789</f>
        <v>0</v>
      </c>
      <c r="V135" s="26">
        <f t="shared" si="40"/>
        <v>0</v>
      </c>
      <c r="W135" s="26">
        <v>0</v>
      </c>
    </row>
    <row r="136" s="19" customFormat="1" customHeight="1" spans="1:23">
      <c r="A136" s="39">
        <v>21108</v>
      </c>
      <c r="B136" s="40" t="s">
        <v>1260</v>
      </c>
      <c r="C136" s="26">
        <v>0</v>
      </c>
      <c r="D136" s="26">
        <f t="shared" si="38"/>
        <v>0</v>
      </c>
      <c r="E136" s="26">
        <v>0</v>
      </c>
      <c r="F136" s="26">
        <v>0</v>
      </c>
      <c r="G136" s="26">
        <v>0</v>
      </c>
      <c r="H136" s="26">
        <v>0</v>
      </c>
      <c r="I136" s="26">
        <v>0</v>
      </c>
      <c r="J136" s="26">
        <v>0</v>
      </c>
      <c r="K136" s="26">
        <v>0</v>
      </c>
      <c r="L136" s="26">
        <v>0</v>
      </c>
      <c r="M136" s="26">
        <v>0</v>
      </c>
      <c r="N136" s="26">
        <v>0</v>
      </c>
      <c r="O136" s="26">
        <v>0</v>
      </c>
      <c r="P136" s="26">
        <v>0</v>
      </c>
      <c r="Q136" s="26">
        <v>0</v>
      </c>
      <c r="R136" s="26">
        <v>0</v>
      </c>
      <c r="S136" s="26">
        <v>0</v>
      </c>
      <c r="T136" s="26">
        <f t="shared" si="39"/>
        <v>0</v>
      </c>
      <c r="U136" s="26">
        <f>'[51]L02'!C792</f>
        <v>0</v>
      </c>
      <c r="V136" s="26">
        <f t="shared" si="40"/>
        <v>0</v>
      </c>
      <c r="W136" s="26">
        <v>0</v>
      </c>
    </row>
    <row r="137" s="19" customFormat="1" customHeight="1" spans="1:23">
      <c r="A137" s="39">
        <v>21109</v>
      </c>
      <c r="B137" s="40" t="s">
        <v>1756</v>
      </c>
      <c r="C137" s="26">
        <v>0</v>
      </c>
      <c r="D137" s="26">
        <f t="shared" si="38"/>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f t="shared" si="39"/>
        <v>0</v>
      </c>
      <c r="U137" s="26">
        <f>'[51]L02'!C795</f>
        <v>0</v>
      </c>
      <c r="V137" s="26">
        <f t="shared" si="40"/>
        <v>0</v>
      </c>
      <c r="W137" s="26">
        <v>0</v>
      </c>
    </row>
    <row r="138" s="19" customFormat="1" customHeight="1" spans="1:23">
      <c r="A138" s="39">
        <v>21110</v>
      </c>
      <c r="B138" s="40" t="s">
        <v>1757</v>
      </c>
      <c r="C138" s="26">
        <v>0</v>
      </c>
      <c r="D138" s="26">
        <f t="shared" si="38"/>
        <v>0</v>
      </c>
      <c r="E138" s="26">
        <v>0</v>
      </c>
      <c r="F138" s="26">
        <v>0</v>
      </c>
      <c r="G138" s="26">
        <v>20</v>
      </c>
      <c r="H138" s="26">
        <v>0</v>
      </c>
      <c r="I138" s="26">
        <v>0</v>
      </c>
      <c r="J138" s="26">
        <v>0</v>
      </c>
      <c r="K138" s="26">
        <v>0</v>
      </c>
      <c r="L138" s="26">
        <v>0</v>
      </c>
      <c r="M138" s="26">
        <v>-20</v>
      </c>
      <c r="N138" s="26">
        <v>0</v>
      </c>
      <c r="O138" s="26">
        <v>0</v>
      </c>
      <c r="P138" s="26">
        <v>0</v>
      </c>
      <c r="Q138" s="26">
        <v>0</v>
      </c>
      <c r="R138" s="26">
        <v>0</v>
      </c>
      <c r="S138" s="26">
        <v>0</v>
      </c>
      <c r="T138" s="26">
        <f t="shared" si="39"/>
        <v>0</v>
      </c>
      <c r="U138" s="26">
        <f>'[51]L02'!C797</f>
        <v>0</v>
      </c>
      <c r="V138" s="26">
        <f t="shared" si="40"/>
        <v>0</v>
      </c>
      <c r="W138" s="26">
        <v>0</v>
      </c>
    </row>
    <row r="139" s="19" customFormat="1" customHeight="1" spans="1:23">
      <c r="A139" s="39">
        <v>21111</v>
      </c>
      <c r="B139" s="40" t="s">
        <v>1267</v>
      </c>
      <c r="C139" s="26">
        <v>0</v>
      </c>
      <c r="D139" s="26">
        <f t="shared" si="38"/>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f t="shared" si="39"/>
        <v>0</v>
      </c>
      <c r="U139" s="26">
        <f>'[51]L02'!C799</f>
        <v>0</v>
      </c>
      <c r="V139" s="26">
        <f t="shared" si="40"/>
        <v>0</v>
      </c>
      <c r="W139" s="26">
        <v>0</v>
      </c>
    </row>
    <row r="140" s="19" customFormat="1" customHeight="1" spans="1:23">
      <c r="A140" s="39">
        <v>21112</v>
      </c>
      <c r="B140" s="40" t="s">
        <v>1758</v>
      </c>
      <c r="C140" s="26">
        <v>0</v>
      </c>
      <c r="D140" s="26">
        <f t="shared" si="38"/>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f t="shared" si="39"/>
        <v>0</v>
      </c>
      <c r="U140" s="26">
        <f>'[51]L02'!C805</f>
        <v>0</v>
      </c>
      <c r="V140" s="26">
        <f t="shared" si="40"/>
        <v>0</v>
      </c>
      <c r="W140" s="26">
        <v>0</v>
      </c>
    </row>
    <row r="141" s="19" customFormat="1" customHeight="1" spans="1:23">
      <c r="A141" s="39">
        <v>21113</v>
      </c>
      <c r="B141" s="40" t="s">
        <v>1759</v>
      </c>
      <c r="C141" s="26">
        <v>0</v>
      </c>
      <c r="D141" s="26">
        <f t="shared" si="38"/>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f t="shared" si="39"/>
        <v>0</v>
      </c>
      <c r="U141" s="26">
        <f>'[51]L02'!C807</f>
        <v>0</v>
      </c>
      <c r="V141" s="26">
        <f t="shared" si="40"/>
        <v>0</v>
      </c>
      <c r="W141" s="26">
        <v>0</v>
      </c>
    </row>
    <row r="142" s="19" customFormat="1" customHeight="1" spans="1:23">
      <c r="A142" s="39">
        <v>21114</v>
      </c>
      <c r="B142" s="40" t="s">
        <v>1277</v>
      </c>
      <c r="C142" s="26">
        <v>0</v>
      </c>
      <c r="D142" s="26">
        <f t="shared" si="38"/>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f t="shared" si="39"/>
        <v>0</v>
      </c>
      <c r="U142" s="26">
        <f>'[51]L02'!C809</f>
        <v>0</v>
      </c>
      <c r="V142" s="26">
        <f t="shared" si="40"/>
        <v>0</v>
      </c>
      <c r="W142" s="26">
        <v>0</v>
      </c>
    </row>
    <row r="143" s="19" customFormat="1" customHeight="1" spans="1:23">
      <c r="A143" s="39">
        <v>21199</v>
      </c>
      <c r="B143" s="40" t="s">
        <v>1760</v>
      </c>
      <c r="C143" s="26">
        <v>73</v>
      </c>
      <c r="D143" s="26">
        <f t="shared" si="38"/>
        <v>454</v>
      </c>
      <c r="E143" s="26">
        <v>0</v>
      </c>
      <c r="F143" s="26">
        <v>0</v>
      </c>
      <c r="G143" s="26">
        <v>20</v>
      </c>
      <c r="H143" s="26">
        <v>0</v>
      </c>
      <c r="I143" s="26">
        <v>0</v>
      </c>
      <c r="J143" s="26">
        <v>0</v>
      </c>
      <c r="K143" s="26">
        <v>0</v>
      </c>
      <c r="L143" s="26">
        <v>0</v>
      </c>
      <c r="M143" s="26">
        <v>434</v>
      </c>
      <c r="N143" s="26">
        <v>0</v>
      </c>
      <c r="O143" s="26">
        <v>0</v>
      </c>
      <c r="P143" s="26">
        <v>0</v>
      </c>
      <c r="Q143" s="26">
        <v>0</v>
      </c>
      <c r="R143" s="26">
        <v>0</v>
      </c>
      <c r="S143" s="26">
        <v>0</v>
      </c>
      <c r="T143" s="26">
        <f t="shared" si="39"/>
        <v>527</v>
      </c>
      <c r="U143" s="26">
        <f>'[51]L02'!C824</f>
        <v>527</v>
      </c>
      <c r="V143" s="26">
        <f t="shared" si="40"/>
        <v>0</v>
      </c>
      <c r="W143" s="26">
        <v>0</v>
      </c>
    </row>
    <row r="144" s="19" customFormat="1" customHeight="1" spans="1:23">
      <c r="A144" s="39">
        <v>212</v>
      </c>
      <c r="B144" s="61" t="s">
        <v>1289</v>
      </c>
      <c r="C144" s="26">
        <f t="shared" ref="C144:W144" si="41">SUM(C145:C150)</f>
        <v>9070</v>
      </c>
      <c r="D144" s="26">
        <f t="shared" si="41"/>
        <v>44755</v>
      </c>
      <c r="E144" s="26">
        <f t="shared" si="41"/>
        <v>0</v>
      </c>
      <c r="F144" s="26">
        <f t="shared" si="41"/>
        <v>14491</v>
      </c>
      <c r="G144" s="26">
        <f t="shared" si="41"/>
        <v>2137</v>
      </c>
      <c r="H144" s="26">
        <f t="shared" si="41"/>
        <v>0</v>
      </c>
      <c r="I144" s="26">
        <f t="shared" si="41"/>
        <v>0</v>
      </c>
      <c r="J144" s="26">
        <f t="shared" si="41"/>
        <v>0</v>
      </c>
      <c r="K144" s="26">
        <f t="shared" si="41"/>
        <v>7900</v>
      </c>
      <c r="L144" s="26">
        <f t="shared" si="41"/>
        <v>0</v>
      </c>
      <c r="M144" s="26">
        <f t="shared" si="41"/>
        <v>20227</v>
      </c>
      <c r="N144" s="26">
        <f t="shared" si="41"/>
        <v>0</v>
      </c>
      <c r="O144" s="26">
        <f t="shared" si="41"/>
        <v>0</v>
      </c>
      <c r="P144" s="26">
        <f t="shared" si="41"/>
        <v>0</v>
      </c>
      <c r="Q144" s="26">
        <f t="shared" si="41"/>
        <v>0</v>
      </c>
      <c r="R144" s="26">
        <f t="shared" si="41"/>
        <v>0</v>
      </c>
      <c r="S144" s="26">
        <f t="shared" si="41"/>
        <v>0</v>
      </c>
      <c r="T144" s="26">
        <f t="shared" si="41"/>
        <v>53825</v>
      </c>
      <c r="U144" s="26">
        <f t="shared" si="41"/>
        <v>53825</v>
      </c>
      <c r="V144" s="26">
        <f t="shared" si="41"/>
        <v>0</v>
      </c>
      <c r="W144" s="26">
        <f t="shared" si="41"/>
        <v>0</v>
      </c>
    </row>
    <row r="145" s="19" customFormat="1" customHeight="1" spans="1:23">
      <c r="A145" s="39">
        <v>21201</v>
      </c>
      <c r="B145" s="40" t="s">
        <v>1290</v>
      </c>
      <c r="C145" s="26">
        <v>1026</v>
      </c>
      <c r="D145" s="26">
        <f t="shared" ref="D145:D150" si="42">SUM(E145:S145)</f>
        <v>11241</v>
      </c>
      <c r="E145" s="26">
        <v>0</v>
      </c>
      <c r="F145" s="26">
        <v>6109</v>
      </c>
      <c r="G145" s="26">
        <v>1132</v>
      </c>
      <c r="H145" s="26">
        <v>0</v>
      </c>
      <c r="I145" s="26">
        <v>0</v>
      </c>
      <c r="J145" s="26">
        <v>0</v>
      </c>
      <c r="K145" s="26">
        <v>0</v>
      </c>
      <c r="L145" s="26">
        <v>0</v>
      </c>
      <c r="M145" s="26">
        <v>4000</v>
      </c>
      <c r="N145" s="26">
        <v>0</v>
      </c>
      <c r="O145" s="26">
        <v>0</v>
      </c>
      <c r="P145" s="26">
        <v>0</v>
      </c>
      <c r="Q145" s="26">
        <v>0</v>
      </c>
      <c r="R145" s="26">
        <v>0</v>
      </c>
      <c r="S145" s="26">
        <v>0</v>
      </c>
      <c r="T145" s="26">
        <f t="shared" ref="T145:T150" si="43">C145+D145</f>
        <v>12267</v>
      </c>
      <c r="U145" s="26">
        <f>'[51]L02'!C827</f>
        <v>12267</v>
      </c>
      <c r="V145" s="26">
        <f t="shared" ref="V145:V150" si="44">T145-U145</f>
        <v>0</v>
      </c>
      <c r="W145" s="26">
        <v>0</v>
      </c>
    </row>
    <row r="146" s="19" customFormat="1" customHeight="1" spans="1:23">
      <c r="A146" s="39">
        <v>21202</v>
      </c>
      <c r="B146" s="40" t="s">
        <v>1761</v>
      </c>
      <c r="C146" s="26">
        <v>0</v>
      </c>
      <c r="D146" s="26">
        <f t="shared" si="42"/>
        <v>17</v>
      </c>
      <c r="E146" s="26">
        <v>0</v>
      </c>
      <c r="F146" s="26">
        <v>17</v>
      </c>
      <c r="G146" s="26">
        <v>0</v>
      </c>
      <c r="H146" s="26">
        <v>0</v>
      </c>
      <c r="I146" s="26">
        <v>0</v>
      </c>
      <c r="J146" s="26">
        <v>0</v>
      </c>
      <c r="K146" s="26">
        <v>0</v>
      </c>
      <c r="L146" s="26">
        <v>0</v>
      </c>
      <c r="M146" s="26">
        <v>0</v>
      </c>
      <c r="N146" s="26">
        <v>0</v>
      </c>
      <c r="O146" s="26">
        <v>0</v>
      </c>
      <c r="P146" s="26">
        <v>0</v>
      </c>
      <c r="Q146" s="26">
        <v>0</v>
      </c>
      <c r="R146" s="26">
        <v>0</v>
      </c>
      <c r="S146" s="26">
        <v>0</v>
      </c>
      <c r="T146" s="26">
        <f t="shared" si="43"/>
        <v>17</v>
      </c>
      <c r="U146" s="26">
        <f>'[51]L02'!C838</f>
        <v>17</v>
      </c>
      <c r="V146" s="26">
        <f t="shared" si="44"/>
        <v>0</v>
      </c>
      <c r="W146" s="26">
        <v>0</v>
      </c>
    </row>
    <row r="147" s="19" customFormat="1" customHeight="1" spans="1:23">
      <c r="A147" s="39">
        <v>21203</v>
      </c>
      <c r="B147" s="40" t="s">
        <v>1300</v>
      </c>
      <c r="C147" s="26">
        <v>90</v>
      </c>
      <c r="D147" s="26">
        <f t="shared" si="42"/>
        <v>5557</v>
      </c>
      <c r="E147" s="26">
        <v>0</v>
      </c>
      <c r="F147" s="26">
        <v>2813</v>
      </c>
      <c r="G147" s="26">
        <v>744</v>
      </c>
      <c r="H147" s="26">
        <v>0</v>
      </c>
      <c r="I147" s="26">
        <v>0</v>
      </c>
      <c r="J147" s="26">
        <v>0</v>
      </c>
      <c r="K147" s="26">
        <v>2000</v>
      </c>
      <c r="L147" s="26">
        <v>0</v>
      </c>
      <c r="M147" s="26">
        <v>0</v>
      </c>
      <c r="N147" s="26">
        <v>0</v>
      </c>
      <c r="O147" s="26">
        <v>0</v>
      </c>
      <c r="P147" s="26">
        <v>0</v>
      </c>
      <c r="Q147" s="26">
        <v>0</v>
      </c>
      <c r="R147" s="26">
        <v>0</v>
      </c>
      <c r="S147" s="26">
        <v>0</v>
      </c>
      <c r="T147" s="26">
        <f t="shared" si="43"/>
        <v>5647</v>
      </c>
      <c r="U147" s="26">
        <f>'[51]L02'!C840</f>
        <v>5647</v>
      </c>
      <c r="V147" s="26">
        <f t="shared" si="44"/>
        <v>0</v>
      </c>
      <c r="W147" s="26">
        <v>0</v>
      </c>
    </row>
    <row r="148" s="19" customFormat="1" customHeight="1" spans="1:23">
      <c r="A148" s="39">
        <v>21205</v>
      </c>
      <c r="B148" s="40" t="s">
        <v>1762</v>
      </c>
      <c r="C148" s="26">
        <v>3081</v>
      </c>
      <c r="D148" s="26">
        <f t="shared" si="42"/>
        <v>5000</v>
      </c>
      <c r="E148" s="26">
        <v>0</v>
      </c>
      <c r="F148" s="26">
        <v>0</v>
      </c>
      <c r="G148" s="26">
        <v>0</v>
      </c>
      <c r="H148" s="26">
        <v>0</v>
      </c>
      <c r="I148" s="26">
        <v>0</v>
      </c>
      <c r="J148" s="26">
        <v>0</v>
      </c>
      <c r="K148" s="26">
        <v>0</v>
      </c>
      <c r="L148" s="26">
        <v>0</v>
      </c>
      <c r="M148" s="26">
        <v>5000</v>
      </c>
      <c r="N148" s="26">
        <v>0</v>
      </c>
      <c r="O148" s="26">
        <v>0</v>
      </c>
      <c r="P148" s="26">
        <v>0</v>
      </c>
      <c r="Q148" s="26">
        <v>0</v>
      </c>
      <c r="R148" s="26">
        <v>0</v>
      </c>
      <c r="S148" s="26">
        <v>0</v>
      </c>
      <c r="T148" s="26">
        <f t="shared" si="43"/>
        <v>8081</v>
      </c>
      <c r="U148" s="26">
        <f>'[51]L02'!C843</f>
        <v>8081</v>
      </c>
      <c r="V148" s="26">
        <f t="shared" si="44"/>
        <v>0</v>
      </c>
      <c r="W148" s="26">
        <v>0</v>
      </c>
    </row>
    <row r="149" s="19" customFormat="1" customHeight="1" spans="1:23">
      <c r="A149" s="39">
        <v>21206</v>
      </c>
      <c r="B149" s="40" t="s">
        <v>1763</v>
      </c>
      <c r="C149" s="26">
        <v>0</v>
      </c>
      <c r="D149" s="26">
        <f t="shared" si="42"/>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f t="shared" si="43"/>
        <v>0</v>
      </c>
      <c r="U149" s="26">
        <f>'[51]L02'!C845</f>
        <v>0</v>
      </c>
      <c r="V149" s="26">
        <f t="shared" si="44"/>
        <v>0</v>
      </c>
      <c r="W149" s="26">
        <v>0</v>
      </c>
    </row>
    <row r="150" s="19" customFormat="1" customHeight="1" spans="1:23">
      <c r="A150" s="39">
        <v>21299</v>
      </c>
      <c r="B150" s="40" t="s">
        <v>1764</v>
      </c>
      <c r="C150" s="26">
        <v>4873</v>
      </c>
      <c r="D150" s="26">
        <f t="shared" si="42"/>
        <v>22940</v>
      </c>
      <c r="E150" s="26">
        <v>0</v>
      </c>
      <c r="F150" s="26">
        <v>5552</v>
      </c>
      <c r="G150" s="26">
        <v>261</v>
      </c>
      <c r="H150" s="26">
        <v>0</v>
      </c>
      <c r="I150" s="26">
        <v>0</v>
      </c>
      <c r="J150" s="26">
        <v>0</v>
      </c>
      <c r="K150" s="26">
        <v>5900</v>
      </c>
      <c r="L150" s="26">
        <v>0</v>
      </c>
      <c r="M150" s="26">
        <v>11227</v>
      </c>
      <c r="N150" s="26">
        <v>0</v>
      </c>
      <c r="O150" s="26">
        <v>0</v>
      </c>
      <c r="P150" s="26">
        <v>0</v>
      </c>
      <c r="Q150" s="26">
        <v>0</v>
      </c>
      <c r="R150" s="26">
        <v>0</v>
      </c>
      <c r="S150" s="26">
        <v>0</v>
      </c>
      <c r="T150" s="26">
        <f t="shared" si="43"/>
        <v>27813</v>
      </c>
      <c r="U150" s="26">
        <f>'[51]L02'!C847</f>
        <v>27813</v>
      </c>
      <c r="V150" s="26">
        <f t="shared" si="44"/>
        <v>0</v>
      </c>
      <c r="W150" s="26">
        <v>0</v>
      </c>
    </row>
    <row r="151" s="19" customFormat="1" customHeight="1" spans="1:23">
      <c r="A151" s="39">
        <v>213</v>
      </c>
      <c r="B151" s="61" t="s">
        <v>1309</v>
      </c>
      <c r="C151" s="26">
        <f t="shared" ref="C151:W151" si="45">SUM(C152:C159)</f>
        <v>1601</v>
      </c>
      <c r="D151" s="26">
        <f t="shared" si="45"/>
        <v>3350</v>
      </c>
      <c r="E151" s="26">
        <f t="shared" si="45"/>
        <v>0</v>
      </c>
      <c r="F151" s="26">
        <f t="shared" si="45"/>
        <v>415</v>
      </c>
      <c r="G151" s="26">
        <f t="shared" si="45"/>
        <v>3052</v>
      </c>
      <c r="H151" s="26">
        <f t="shared" si="45"/>
        <v>0</v>
      </c>
      <c r="I151" s="26">
        <f t="shared" si="45"/>
        <v>0</v>
      </c>
      <c r="J151" s="26">
        <f t="shared" si="45"/>
        <v>0</v>
      </c>
      <c r="K151" s="26">
        <f t="shared" si="45"/>
        <v>0</v>
      </c>
      <c r="L151" s="26">
        <f t="shared" si="45"/>
        <v>0</v>
      </c>
      <c r="M151" s="26">
        <f t="shared" si="45"/>
        <v>-117</v>
      </c>
      <c r="N151" s="26">
        <f t="shared" si="45"/>
        <v>0</v>
      </c>
      <c r="O151" s="26">
        <f t="shared" si="45"/>
        <v>0</v>
      </c>
      <c r="P151" s="26">
        <f t="shared" si="45"/>
        <v>0</v>
      </c>
      <c r="Q151" s="26">
        <f t="shared" si="45"/>
        <v>0</v>
      </c>
      <c r="R151" s="26">
        <f t="shared" si="45"/>
        <v>0</v>
      </c>
      <c r="S151" s="26">
        <f t="shared" si="45"/>
        <v>0</v>
      </c>
      <c r="T151" s="26">
        <f t="shared" si="45"/>
        <v>4951</v>
      </c>
      <c r="U151" s="26">
        <f t="shared" si="45"/>
        <v>4951</v>
      </c>
      <c r="V151" s="26">
        <f t="shared" si="45"/>
        <v>0</v>
      </c>
      <c r="W151" s="26">
        <f t="shared" si="45"/>
        <v>0</v>
      </c>
    </row>
    <row r="152" s="19" customFormat="1" customHeight="1" spans="1:23">
      <c r="A152" s="39">
        <v>21301</v>
      </c>
      <c r="B152" s="40" t="s">
        <v>1310</v>
      </c>
      <c r="C152" s="26">
        <v>500</v>
      </c>
      <c r="D152" s="26">
        <f t="shared" ref="D152:D159" si="46">SUM(E152:S152)</f>
        <v>1800</v>
      </c>
      <c r="E152" s="26">
        <v>0</v>
      </c>
      <c r="F152" s="26">
        <v>0</v>
      </c>
      <c r="G152" s="26">
        <v>2287</v>
      </c>
      <c r="H152" s="26">
        <v>0</v>
      </c>
      <c r="I152" s="26">
        <v>0</v>
      </c>
      <c r="J152" s="26">
        <v>0</v>
      </c>
      <c r="K152" s="26">
        <v>0</v>
      </c>
      <c r="L152" s="26">
        <v>0</v>
      </c>
      <c r="M152" s="26">
        <v>-487</v>
      </c>
      <c r="N152" s="26">
        <v>0</v>
      </c>
      <c r="O152" s="26">
        <v>0</v>
      </c>
      <c r="P152" s="26">
        <v>0</v>
      </c>
      <c r="Q152" s="26">
        <v>0</v>
      </c>
      <c r="R152" s="26">
        <v>0</v>
      </c>
      <c r="S152" s="26">
        <v>0</v>
      </c>
      <c r="T152" s="26">
        <f t="shared" ref="T152:T159" si="47">C152+D152</f>
        <v>2300</v>
      </c>
      <c r="U152" s="26">
        <f>'[51]L02'!C850</f>
        <v>2300</v>
      </c>
      <c r="V152" s="26">
        <f t="shared" ref="V152:V159" si="48">T152-U152</f>
        <v>0</v>
      </c>
      <c r="W152" s="26">
        <v>0</v>
      </c>
    </row>
    <row r="153" s="19" customFormat="1" customHeight="1" spans="1:23">
      <c r="A153" s="39">
        <v>21302</v>
      </c>
      <c r="B153" s="40" t="s">
        <v>1332</v>
      </c>
      <c r="C153" s="26">
        <v>402</v>
      </c>
      <c r="D153" s="26">
        <f t="shared" si="46"/>
        <v>69</v>
      </c>
      <c r="E153" s="26">
        <v>0</v>
      </c>
      <c r="F153" s="26">
        <v>0</v>
      </c>
      <c r="G153" s="26">
        <v>236</v>
      </c>
      <c r="H153" s="26">
        <v>0</v>
      </c>
      <c r="I153" s="26">
        <v>0</v>
      </c>
      <c r="J153" s="26">
        <v>0</v>
      </c>
      <c r="K153" s="26">
        <v>0</v>
      </c>
      <c r="L153" s="26">
        <v>0</v>
      </c>
      <c r="M153" s="26">
        <v>-167</v>
      </c>
      <c r="N153" s="26">
        <v>0</v>
      </c>
      <c r="O153" s="26">
        <v>0</v>
      </c>
      <c r="P153" s="26">
        <v>0</v>
      </c>
      <c r="Q153" s="26">
        <v>0</v>
      </c>
      <c r="R153" s="26">
        <v>0</v>
      </c>
      <c r="S153" s="26">
        <v>0</v>
      </c>
      <c r="T153" s="26">
        <f t="shared" si="47"/>
        <v>471</v>
      </c>
      <c r="U153" s="26">
        <f>'[51]L02'!C876</f>
        <v>471</v>
      </c>
      <c r="V153" s="26">
        <f t="shared" si="48"/>
        <v>0</v>
      </c>
      <c r="W153" s="26">
        <v>0</v>
      </c>
    </row>
    <row r="154" s="19" customFormat="1" customHeight="1" spans="1:23">
      <c r="A154" s="39">
        <v>21303</v>
      </c>
      <c r="B154" s="40" t="s">
        <v>1353</v>
      </c>
      <c r="C154" s="26">
        <v>167</v>
      </c>
      <c r="D154" s="26">
        <f t="shared" si="46"/>
        <v>176</v>
      </c>
      <c r="E154" s="26">
        <v>0</v>
      </c>
      <c r="F154" s="26">
        <v>86</v>
      </c>
      <c r="G154" s="26">
        <v>90</v>
      </c>
      <c r="H154" s="26">
        <v>0</v>
      </c>
      <c r="I154" s="26">
        <v>0</v>
      </c>
      <c r="J154" s="26">
        <v>0</v>
      </c>
      <c r="K154" s="26">
        <v>0</v>
      </c>
      <c r="L154" s="26">
        <v>0</v>
      </c>
      <c r="M154" s="26">
        <v>0</v>
      </c>
      <c r="N154" s="26">
        <v>0</v>
      </c>
      <c r="O154" s="26">
        <v>0</v>
      </c>
      <c r="P154" s="26">
        <v>0</v>
      </c>
      <c r="Q154" s="26">
        <v>0</v>
      </c>
      <c r="R154" s="26">
        <v>0</v>
      </c>
      <c r="S154" s="26">
        <v>0</v>
      </c>
      <c r="T154" s="26">
        <f t="shared" si="47"/>
        <v>343</v>
      </c>
      <c r="U154" s="26">
        <f>'[51]L02'!C901</f>
        <v>343</v>
      </c>
      <c r="V154" s="26">
        <f t="shared" si="48"/>
        <v>0</v>
      </c>
      <c r="W154" s="26">
        <v>0</v>
      </c>
    </row>
    <row r="155" s="19" customFormat="1" customHeight="1" spans="1:23">
      <c r="A155" s="39">
        <v>21305</v>
      </c>
      <c r="B155" s="40" t="s">
        <v>1377</v>
      </c>
      <c r="C155" s="26">
        <v>0</v>
      </c>
      <c r="D155" s="26">
        <f t="shared" si="46"/>
        <v>88</v>
      </c>
      <c r="E155" s="26">
        <v>0</v>
      </c>
      <c r="F155" s="26">
        <v>61</v>
      </c>
      <c r="G155" s="26">
        <v>27</v>
      </c>
      <c r="H155" s="26">
        <v>0</v>
      </c>
      <c r="I155" s="26">
        <v>0</v>
      </c>
      <c r="J155" s="26">
        <v>0</v>
      </c>
      <c r="K155" s="26">
        <v>0</v>
      </c>
      <c r="L155" s="26">
        <v>0</v>
      </c>
      <c r="M155" s="26">
        <v>0</v>
      </c>
      <c r="N155" s="26">
        <v>0</v>
      </c>
      <c r="O155" s="26">
        <v>0</v>
      </c>
      <c r="P155" s="26">
        <v>0</v>
      </c>
      <c r="Q155" s="26">
        <v>0</v>
      </c>
      <c r="R155" s="26">
        <v>0</v>
      </c>
      <c r="S155" s="26">
        <v>0</v>
      </c>
      <c r="T155" s="26">
        <f t="shared" si="47"/>
        <v>88</v>
      </c>
      <c r="U155" s="26">
        <f>'[51]L02'!C929</f>
        <v>88</v>
      </c>
      <c r="V155" s="26">
        <f t="shared" si="48"/>
        <v>0</v>
      </c>
      <c r="W155" s="26">
        <v>0</v>
      </c>
    </row>
    <row r="156" s="19" customFormat="1" customHeight="1" spans="1:23">
      <c r="A156" s="39">
        <v>21307</v>
      </c>
      <c r="B156" s="40" t="s">
        <v>1385</v>
      </c>
      <c r="C156" s="26">
        <v>532</v>
      </c>
      <c r="D156" s="26">
        <f t="shared" si="46"/>
        <v>1030</v>
      </c>
      <c r="E156" s="26">
        <v>0</v>
      </c>
      <c r="F156" s="26">
        <v>132</v>
      </c>
      <c r="G156" s="26">
        <v>298</v>
      </c>
      <c r="H156" s="26">
        <v>0</v>
      </c>
      <c r="I156" s="26">
        <v>0</v>
      </c>
      <c r="J156" s="26">
        <v>0</v>
      </c>
      <c r="K156" s="26">
        <v>0</v>
      </c>
      <c r="L156" s="26">
        <v>0</v>
      </c>
      <c r="M156" s="26">
        <v>600</v>
      </c>
      <c r="N156" s="26">
        <v>0</v>
      </c>
      <c r="O156" s="26">
        <v>0</v>
      </c>
      <c r="P156" s="26">
        <v>0</v>
      </c>
      <c r="Q156" s="26">
        <v>0</v>
      </c>
      <c r="R156" s="26">
        <v>0</v>
      </c>
      <c r="S156" s="26">
        <v>0</v>
      </c>
      <c r="T156" s="26">
        <f t="shared" si="47"/>
        <v>1562</v>
      </c>
      <c r="U156" s="26">
        <f>'[51]L02'!C940</f>
        <v>1562</v>
      </c>
      <c r="V156" s="26">
        <f t="shared" si="48"/>
        <v>0</v>
      </c>
      <c r="W156" s="26">
        <v>0</v>
      </c>
    </row>
    <row r="157" s="19" customFormat="1" customHeight="1" spans="1:23">
      <c r="A157" s="39">
        <v>21308</v>
      </c>
      <c r="B157" s="40" t="s">
        <v>1392</v>
      </c>
      <c r="C157" s="26">
        <v>0</v>
      </c>
      <c r="D157" s="26">
        <f t="shared" si="46"/>
        <v>66</v>
      </c>
      <c r="E157" s="26">
        <v>0</v>
      </c>
      <c r="F157" s="26">
        <v>52</v>
      </c>
      <c r="G157" s="26">
        <v>14</v>
      </c>
      <c r="H157" s="26">
        <v>0</v>
      </c>
      <c r="I157" s="26">
        <v>0</v>
      </c>
      <c r="J157" s="26">
        <v>0</v>
      </c>
      <c r="K157" s="26">
        <v>0</v>
      </c>
      <c r="L157" s="26">
        <v>0</v>
      </c>
      <c r="M157" s="26">
        <v>0</v>
      </c>
      <c r="N157" s="26">
        <v>0</v>
      </c>
      <c r="O157" s="26">
        <v>0</v>
      </c>
      <c r="P157" s="26">
        <v>0</v>
      </c>
      <c r="Q157" s="26">
        <v>0</v>
      </c>
      <c r="R157" s="26">
        <v>0</v>
      </c>
      <c r="S157" s="26">
        <v>0</v>
      </c>
      <c r="T157" s="26">
        <f t="shared" si="47"/>
        <v>66</v>
      </c>
      <c r="U157" s="26">
        <f>'[51]L02'!C947</f>
        <v>66</v>
      </c>
      <c r="V157" s="26">
        <f t="shared" si="48"/>
        <v>0</v>
      </c>
      <c r="W157" s="26">
        <v>0</v>
      </c>
    </row>
    <row r="158" s="19" customFormat="1" customHeight="1" spans="1:23">
      <c r="A158" s="39">
        <v>21309</v>
      </c>
      <c r="B158" s="40" t="s">
        <v>1399</v>
      </c>
      <c r="C158" s="26">
        <v>0</v>
      </c>
      <c r="D158" s="26">
        <f t="shared" si="46"/>
        <v>90</v>
      </c>
      <c r="E158" s="26">
        <v>0</v>
      </c>
      <c r="F158" s="26">
        <v>84</v>
      </c>
      <c r="G158" s="26">
        <v>6</v>
      </c>
      <c r="H158" s="26">
        <v>0</v>
      </c>
      <c r="I158" s="26">
        <v>0</v>
      </c>
      <c r="J158" s="26">
        <v>0</v>
      </c>
      <c r="K158" s="26">
        <v>0</v>
      </c>
      <c r="L158" s="26">
        <v>0</v>
      </c>
      <c r="M158" s="26">
        <v>0</v>
      </c>
      <c r="N158" s="26">
        <v>0</v>
      </c>
      <c r="O158" s="26">
        <v>0</v>
      </c>
      <c r="P158" s="26">
        <v>0</v>
      </c>
      <c r="Q158" s="26">
        <v>0</v>
      </c>
      <c r="R158" s="26">
        <v>0</v>
      </c>
      <c r="S158" s="26">
        <v>0</v>
      </c>
      <c r="T158" s="26">
        <f t="shared" si="47"/>
        <v>90</v>
      </c>
      <c r="U158" s="26">
        <f>'[51]L02'!C954</f>
        <v>90</v>
      </c>
      <c r="V158" s="26">
        <f t="shared" si="48"/>
        <v>0</v>
      </c>
      <c r="W158" s="26">
        <v>0</v>
      </c>
    </row>
    <row r="159" s="19" customFormat="1" customHeight="1" spans="1:23">
      <c r="A159" s="39">
        <v>21399</v>
      </c>
      <c r="B159" s="40" t="s">
        <v>1765</v>
      </c>
      <c r="C159" s="26">
        <v>0</v>
      </c>
      <c r="D159" s="26">
        <f t="shared" si="46"/>
        <v>31</v>
      </c>
      <c r="E159" s="26">
        <v>0</v>
      </c>
      <c r="F159" s="26">
        <v>0</v>
      </c>
      <c r="G159" s="26">
        <v>94</v>
      </c>
      <c r="H159" s="26">
        <v>0</v>
      </c>
      <c r="I159" s="26">
        <v>0</v>
      </c>
      <c r="J159" s="26">
        <v>0</v>
      </c>
      <c r="K159" s="26">
        <v>0</v>
      </c>
      <c r="L159" s="26">
        <v>0</v>
      </c>
      <c r="M159" s="26">
        <v>-63</v>
      </c>
      <c r="N159" s="26">
        <v>0</v>
      </c>
      <c r="O159" s="26">
        <v>0</v>
      </c>
      <c r="P159" s="26">
        <v>0</v>
      </c>
      <c r="Q159" s="26">
        <v>0</v>
      </c>
      <c r="R159" s="26">
        <v>0</v>
      </c>
      <c r="S159" s="26">
        <v>0</v>
      </c>
      <c r="T159" s="26">
        <f t="shared" si="47"/>
        <v>31</v>
      </c>
      <c r="U159" s="26">
        <f>'[51]L02'!C957</f>
        <v>31</v>
      </c>
      <c r="V159" s="26">
        <f t="shared" si="48"/>
        <v>0</v>
      </c>
      <c r="W159" s="26">
        <v>0</v>
      </c>
    </row>
    <row r="160" s="19" customFormat="1" customHeight="1" spans="1:23">
      <c r="A160" s="39">
        <v>214</v>
      </c>
      <c r="B160" s="61" t="s">
        <v>1405</v>
      </c>
      <c r="C160" s="26">
        <f t="shared" ref="C160:W160" si="49">SUM(C161:C167)</f>
        <v>253</v>
      </c>
      <c r="D160" s="26">
        <f t="shared" si="49"/>
        <v>837</v>
      </c>
      <c r="E160" s="26">
        <f t="shared" si="49"/>
        <v>0</v>
      </c>
      <c r="F160" s="26">
        <f t="shared" si="49"/>
        <v>600</v>
      </c>
      <c r="G160" s="26">
        <f t="shared" si="49"/>
        <v>249</v>
      </c>
      <c r="H160" s="26">
        <f t="shared" si="49"/>
        <v>0</v>
      </c>
      <c r="I160" s="26">
        <f t="shared" si="49"/>
        <v>0</v>
      </c>
      <c r="J160" s="26">
        <f t="shared" si="49"/>
        <v>0</v>
      </c>
      <c r="K160" s="26">
        <f t="shared" si="49"/>
        <v>0</v>
      </c>
      <c r="L160" s="26">
        <f t="shared" si="49"/>
        <v>0</v>
      </c>
      <c r="M160" s="26">
        <f t="shared" si="49"/>
        <v>-12</v>
      </c>
      <c r="N160" s="26">
        <f t="shared" si="49"/>
        <v>0</v>
      </c>
      <c r="O160" s="26">
        <f t="shared" si="49"/>
        <v>0</v>
      </c>
      <c r="P160" s="26">
        <f t="shared" si="49"/>
        <v>0</v>
      </c>
      <c r="Q160" s="26">
        <f t="shared" si="49"/>
        <v>0</v>
      </c>
      <c r="R160" s="26">
        <f t="shared" si="49"/>
        <v>0</v>
      </c>
      <c r="S160" s="26">
        <f t="shared" si="49"/>
        <v>0</v>
      </c>
      <c r="T160" s="26">
        <f t="shared" si="49"/>
        <v>1090</v>
      </c>
      <c r="U160" s="26">
        <f t="shared" si="49"/>
        <v>1090</v>
      </c>
      <c r="V160" s="26">
        <f t="shared" si="49"/>
        <v>0</v>
      </c>
      <c r="W160" s="26">
        <f t="shared" si="49"/>
        <v>0</v>
      </c>
    </row>
    <row r="161" s="19" customFormat="1" customHeight="1" spans="1:23">
      <c r="A161" s="39">
        <v>21401</v>
      </c>
      <c r="B161" s="40" t="s">
        <v>1406</v>
      </c>
      <c r="C161" s="26">
        <v>253</v>
      </c>
      <c r="D161" s="26">
        <f t="shared" ref="D161:D167" si="50">SUM(E161:S161)</f>
        <v>757</v>
      </c>
      <c r="E161" s="26">
        <v>0</v>
      </c>
      <c r="F161" s="26">
        <v>540</v>
      </c>
      <c r="G161" s="26">
        <v>217</v>
      </c>
      <c r="H161" s="26">
        <v>0</v>
      </c>
      <c r="I161" s="26">
        <v>0</v>
      </c>
      <c r="J161" s="26">
        <v>0</v>
      </c>
      <c r="K161" s="26">
        <v>0</v>
      </c>
      <c r="L161" s="26">
        <v>0</v>
      </c>
      <c r="M161" s="26">
        <v>0</v>
      </c>
      <c r="N161" s="26">
        <v>0</v>
      </c>
      <c r="O161" s="26">
        <v>0</v>
      </c>
      <c r="P161" s="26">
        <v>0</v>
      </c>
      <c r="Q161" s="26">
        <v>0</v>
      </c>
      <c r="R161" s="26">
        <v>0</v>
      </c>
      <c r="S161" s="26">
        <v>0</v>
      </c>
      <c r="T161" s="26">
        <f t="shared" ref="T161:T167" si="51">C161+D161</f>
        <v>1010</v>
      </c>
      <c r="U161" s="26">
        <f>'[51]L02'!C961</f>
        <v>1010</v>
      </c>
      <c r="V161" s="26">
        <f t="shared" ref="V161:V167" si="52">T161-U161</f>
        <v>0</v>
      </c>
      <c r="W161" s="26">
        <v>0</v>
      </c>
    </row>
    <row r="162" s="19" customFormat="1" customHeight="1" spans="1:23">
      <c r="A162" s="39">
        <v>21402</v>
      </c>
      <c r="B162" s="40" t="s">
        <v>1426</v>
      </c>
      <c r="C162" s="26">
        <v>0</v>
      </c>
      <c r="D162" s="26">
        <f t="shared" si="50"/>
        <v>0</v>
      </c>
      <c r="E162" s="26">
        <v>0</v>
      </c>
      <c r="F162" s="26">
        <v>0</v>
      </c>
      <c r="G162" s="26">
        <v>12</v>
      </c>
      <c r="H162" s="26">
        <v>0</v>
      </c>
      <c r="I162" s="26">
        <v>0</v>
      </c>
      <c r="J162" s="26">
        <v>0</v>
      </c>
      <c r="K162" s="26">
        <v>0</v>
      </c>
      <c r="L162" s="26">
        <v>0</v>
      </c>
      <c r="M162" s="26">
        <v>-12</v>
      </c>
      <c r="N162" s="26">
        <v>0</v>
      </c>
      <c r="O162" s="26">
        <v>0</v>
      </c>
      <c r="P162" s="26">
        <v>0</v>
      </c>
      <c r="Q162" s="26">
        <v>0</v>
      </c>
      <c r="R162" s="26">
        <v>0</v>
      </c>
      <c r="S162" s="26">
        <v>0</v>
      </c>
      <c r="T162" s="26">
        <f t="shared" si="51"/>
        <v>0</v>
      </c>
      <c r="U162" s="26">
        <f>'[51]L02'!C984</f>
        <v>0</v>
      </c>
      <c r="V162" s="26">
        <f t="shared" si="52"/>
        <v>0</v>
      </c>
      <c r="W162" s="26">
        <v>0</v>
      </c>
    </row>
    <row r="163" s="19" customFormat="1" customHeight="1" spans="1:23">
      <c r="A163" s="39">
        <v>21403</v>
      </c>
      <c r="B163" s="40" t="s">
        <v>1433</v>
      </c>
      <c r="C163" s="26">
        <v>0</v>
      </c>
      <c r="D163" s="26">
        <f t="shared" si="50"/>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f t="shared" si="51"/>
        <v>0</v>
      </c>
      <c r="U163" s="26">
        <f>'[51]L02'!C994</f>
        <v>0</v>
      </c>
      <c r="V163" s="26">
        <f t="shared" si="52"/>
        <v>0</v>
      </c>
      <c r="W163" s="26">
        <v>0</v>
      </c>
    </row>
    <row r="164" s="19" customFormat="1" customHeight="1" spans="1:23">
      <c r="A164" s="39">
        <v>21404</v>
      </c>
      <c r="B164" s="40" t="s">
        <v>1440</v>
      </c>
      <c r="C164" s="26">
        <v>0</v>
      </c>
      <c r="D164" s="26">
        <f t="shared" si="50"/>
        <v>19</v>
      </c>
      <c r="E164" s="26">
        <v>0</v>
      </c>
      <c r="F164" s="26">
        <v>19</v>
      </c>
      <c r="G164" s="26">
        <v>0</v>
      </c>
      <c r="H164" s="26">
        <v>0</v>
      </c>
      <c r="I164" s="26">
        <v>0</v>
      </c>
      <c r="J164" s="26">
        <v>0</v>
      </c>
      <c r="K164" s="26">
        <v>0</v>
      </c>
      <c r="L164" s="26">
        <v>0</v>
      </c>
      <c r="M164" s="26">
        <v>0</v>
      </c>
      <c r="N164" s="26">
        <v>0</v>
      </c>
      <c r="O164" s="26">
        <v>0</v>
      </c>
      <c r="P164" s="26">
        <v>0</v>
      </c>
      <c r="Q164" s="26">
        <v>0</v>
      </c>
      <c r="R164" s="26">
        <v>0</v>
      </c>
      <c r="S164" s="26">
        <v>0</v>
      </c>
      <c r="T164" s="26">
        <f t="shared" si="51"/>
        <v>19</v>
      </c>
      <c r="U164" s="26">
        <f>'[51]L02'!C1004</f>
        <v>19</v>
      </c>
      <c r="V164" s="26">
        <f t="shared" si="52"/>
        <v>0</v>
      </c>
      <c r="W164" s="26">
        <v>0</v>
      </c>
    </row>
    <row r="165" s="19" customFormat="1" customHeight="1" spans="1:23">
      <c r="A165" s="39">
        <v>21405</v>
      </c>
      <c r="B165" s="40" t="s">
        <v>1445</v>
      </c>
      <c r="C165" s="26">
        <v>0</v>
      </c>
      <c r="D165" s="26">
        <f t="shared" si="50"/>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f t="shared" si="51"/>
        <v>0</v>
      </c>
      <c r="U165" s="26">
        <f>'[51]L02'!C1009</f>
        <v>0</v>
      </c>
      <c r="V165" s="26">
        <f t="shared" si="52"/>
        <v>0</v>
      </c>
      <c r="W165" s="26">
        <v>0</v>
      </c>
    </row>
    <row r="166" s="19" customFormat="1" customHeight="1" spans="1:23">
      <c r="A166" s="39">
        <v>21406</v>
      </c>
      <c r="B166" s="40" t="s">
        <v>1448</v>
      </c>
      <c r="C166" s="26">
        <v>0</v>
      </c>
      <c r="D166" s="26">
        <f t="shared" si="50"/>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f t="shared" si="51"/>
        <v>0</v>
      </c>
      <c r="U166" s="26">
        <f>'[51]L02'!C1016</f>
        <v>0</v>
      </c>
      <c r="V166" s="26">
        <f t="shared" si="52"/>
        <v>0</v>
      </c>
      <c r="W166" s="26">
        <v>0</v>
      </c>
    </row>
    <row r="167" s="19" customFormat="1" customHeight="1" spans="1:23">
      <c r="A167" s="39">
        <v>21499</v>
      </c>
      <c r="B167" s="40" t="s">
        <v>1766</v>
      </c>
      <c r="C167" s="26">
        <v>0</v>
      </c>
      <c r="D167" s="26">
        <f t="shared" si="50"/>
        <v>61</v>
      </c>
      <c r="E167" s="26">
        <v>0</v>
      </c>
      <c r="F167" s="26">
        <v>41</v>
      </c>
      <c r="G167" s="26">
        <v>20</v>
      </c>
      <c r="H167" s="26">
        <v>0</v>
      </c>
      <c r="I167" s="26">
        <v>0</v>
      </c>
      <c r="J167" s="26">
        <v>0</v>
      </c>
      <c r="K167" s="26">
        <v>0</v>
      </c>
      <c r="L167" s="26">
        <v>0</v>
      </c>
      <c r="M167" s="26">
        <v>0</v>
      </c>
      <c r="N167" s="26">
        <v>0</v>
      </c>
      <c r="O167" s="26">
        <v>0</v>
      </c>
      <c r="P167" s="26">
        <v>0</v>
      </c>
      <c r="Q167" s="26">
        <v>0</v>
      </c>
      <c r="R167" s="26">
        <v>0</v>
      </c>
      <c r="S167" s="26">
        <v>0</v>
      </c>
      <c r="T167" s="26">
        <f t="shared" si="51"/>
        <v>61</v>
      </c>
      <c r="U167" s="26">
        <f>'[51]L02'!C1021</f>
        <v>61</v>
      </c>
      <c r="V167" s="26">
        <f t="shared" si="52"/>
        <v>0</v>
      </c>
      <c r="W167" s="26">
        <v>0</v>
      </c>
    </row>
    <row r="168" s="19" customFormat="1" customHeight="1" spans="1:23">
      <c r="A168" s="39">
        <v>215</v>
      </c>
      <c r="B168" s="61" t="s">
        <v>1456</v>
      </c>
      <c r="C168" s="26">
        <f t="shared" ref="C168:W168" si="53">SUM(C169:C175)</f>
        <v>0</v>
      </c>
      <c r="D168" s="26">
        <f t="shared" si="53"/>
        <v>1239</v>
      </c>
      <c r="E168" s="26">
        <f t="shared" si="53"/>
        <v>0</v>
      </c>
      <c r="F168" s="26">
        <f t="shared" si="53"/>
        <v>0</v>
      </c>
      <c r="G168" s="26">
        <f t="shared" si="53"/>
        <v>1038</v>
      </c>
      <c r="H168" s="26">
        <f t="shared" si="53"/>
        <v>0</v>
      </c>
      <c r="I168" s="26">
        <f t="shared" si="53"/>
        <v>0</v>
      </c>
      <c r="J168" s="26">
        <f t="shared" si="53"/>
        <v>0</v>
      </c>
      <c r="K168" s="26">
        <f t="shared" si="53"/>
        <v>0</v>
      </c>
      <c r="L168" s="26">
        <f t="shared" si="53"/>
        <v>0</v>
      </c>
      <c r="M168" s="26">
        <f t="shared" si="53"/>
        <v>201</v>
      </c>
      <c r="N168" s="26">
        <f t="shared" si="53"/>
        <v>0</v>
      </c>
      <c r="O168" s="26">
        <f t="shared" si="53"/>
        <v>0</v>
      </c>
      <c r="P168" s="26">
        <f t="shared" si="53"/>
        <v>0</v>
      </c>
      <c r="Q168" s="26">
        <f t="shared" si="53"/>
        <v>0</v>
      </c>
      <c r="R168" s="26">
        <f t="shared" si="53"/>
        <v>0</v>
      </c>
      <c r="S168" s="26">
        <f t="shared" si="53"/>
        <v>0</v>
      </c>
      <c r="T168" s="26">
        <f t="shared" si="53"/>
        <v>1239</v>
      </c>
      <c r="U168" s="26">
        <f t="shared" si="53"/>
        <v>833</v>
      </c>
      <c r="V168" s="26">
        <f t="shared" si="53"/>
        <v>406</v>
      </c>
      <c r="W168" s="26">
        <f t="shared" si="53"/>
        <v>406</v>
      </c>
    </row>
    <row r="169" s="19" customFormat="1" customHeight="1" spans="1:23">
      <c r="A169" s="39">
        <v>21501</v>
      </c>
      <c r="B169" s="40" t="s">
        <v>1457</v>
      </c>
      <c r="C169" s="26">
        <v>0</v>
      </c>
      <c r="D169" s="26">
        <f t="shared" ref="D169:D175" si="54">SUM(E169:S169)</f>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f t="shared" ref="T169:T175" si="55">C169+D169</f>
        <v>0</v>
      </c>
      <c r="U169" s="26">
        <f>'[51]L02'!C1025</f>
        <v>0</v>
      </c>
      <c r="V169" s="26">
        <f t="shared" ref="V169:V175" si="56">T169-U169</f>
        <v>0</v>
      </c>
      <c r="W169" s="26">
        <v>0</v>
      </c>
    </row>
    <row r="170" s="19" customFormat="1" customHeight="1" spans="1:23">
      <c r="A170" s="39">
        <v>21502</v>
      </c>
      <c r="B170" s="40" t="s">
        <v>1464</v>
      </c>
      <c r="C170" s="26">
        <v>0</v>
      </c>
      <c r="D170" s="26">
        <f t="shared" si="54"/>
        <v>344</v>
      </c>
      <c r="E170" s="26">
        <v>0</v>
      </c>
      <c r="F170" s="26">
        <v>0</v>
      </c>
      <c r="G170" s="26">
        <v>344</v>
      </c>
      <c r="H170" s="26">
        <v>0</v>
      </c>
      <c r="I170" s="26">
        <v>0</v>
      </c>
      <c r="J170" s="26">
        <v>0</v>
      </c>
      <c r="K170" s="26">
        <v>0</v>
      </c>
      <c r="L170" s="26">
        <v>0</v>
      </c>
      <c r="M170" s="26">
        <v>0</v>
      </c>
      <c r="N170" s="26">
        <v>0</v>
      </c>
      <c r="O170" s="26">
        <v>0</v>
      </c>
      <c r="P170" s="26">
        <v>0</v>
      </c>
      <c r="Q170" s="26">
        <v>0</v>
      </c>
      <c r="R170" s="26">
        <v>0</v>
      </c>
      <c r="S170" s="26">
        <v>0</v>
      </c>
      <c r="T170" s="26">
        <f t="shared" si="55"/>
        <v>344</v>
      </c>
      <c r="U170" s="26">
        <f>'[51]L02'!C1035</f>
        <v>23</v>
      </c>
      <c r="V170" s="26">
        <f t="shared" si="56"/>
        <v>321</v>
      </c>
      <c r="W170" s="26">
        <v>321</v>
      </c>
    </row>
    <row r="171" s="19" customFormat="1" customHeight="1" spans="1:23">
      <c r="A171" s="39">
        <v>21503</v>
      </c>
      <c r="B171" s="40" t="s">
        <v>1477</v>
      </c>
      <c r="C171" s="26">
        <v>0</v>
      </c>
      <c r="D171" s="26">
        <f t="shared" si="54"/>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f t="shared" si="55"/>
        <v>0</v>
      </c>
      <c r="U171" s="26">
        <f>'[51]L02'!C1051</f>
        <v>0</v>
      </c>
      <c r="V171" s="26">
        <f t="shared" si="56"/>
        <v>0</v>
      </c>
      <c r="W171" s="26">
        <v>0</v>
      </c>
    </row>
    <row r="172" s="19" customFormat="1" customHeight="1" spans="1:23">
      <c r="A172" s="39">
        <v>21505</v>
      </c>
      <c r="B172" s="40" t="s">
        <v>1479</v>
      </c>
      <c r="C172" s="26">
        <v>0</v>
      </c>
      <c r="D172" s="26">
        <f t="shared" si="54"/>
        <v>428</v>
      </c>
      <c r="E172" s="26">
        <v>0</v>
      </c>
      <c r="F172" s="26">
        <v>0</v>
      </c>
      <c r="G172" s="26">
        <v>293</v>
      </c>
      <c r="H172" s="26">
        <v>0</v>
      </c>
      <c r="I172" s="26">
        <v>0</v>
      </c>
      <c r="J172" s="26">
        <v>0</v>
      </c>
      <c r="K172" s="26">
        <v>0</v>
      </c>
      <c r="L172" s="26">
        <v>0</v>
      </c>
      <c r="M172" s="26">
        <v>135</v>
      </c>
      <c r="N172" s="26">
        <v>0</v>
      </c>
      <c r="O172" s="26">
        <v>0</v>
      </c>
      <c r="P172" s="26">
        <v>0</v>
      </c>
      <c r="Q172" s="26">
        <v>0</v>
      </c>
      <c r="R172" s="26">
        <v>0</v>
      </c>
      <c r="S172" s="26">
        <v>0</v>
      </c>
      <c r="T172" s="26">
        <f t="shared" si="55"/>
        <v>428</v>
      </c>
      <c r="U172" s="26">
        <f>'[51]L02'!C1056</f>
        <v>428</v>
      </c>
      <c r="V172" s="26">
        <f t="shared" si="56"/>
        <v>0</v>
      </c>
      <c r="W172" s="26">
        <v>0</v>
      </c>
    </row>
    <row r="173" s="19" customFormat="1" customHeight="1" spans="1:23">
      <c r="A173" s="39">
        <v>21507</v>
      </c>
      <c r="B173" s="40" t="s">
        <v>1486</v>
      </c>
      <c r="C173" s="26">
        <v>0</v>
      </c>
      <c r="D173" s="26">
        <f t="shared" si="54"/>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f t="shared" si="55"/>
        <v>0</v>
      </c>
      <c r="U173" s="26">
        <f>'[51]L02'!C1067</f>
        <v>0</v>
      </c>
      <c r="V173" s="26">
        <f t="shared" si="56"/>
        <v>0</v>
      </c>
      <c r="W173" s="26">
        <v>0</v>
      </c>
    </row>
    <row r="174" s="19" customFormat="1" customHeight="1" spans="1:23">
      <c r="A174" s="39">
        <v>21508</v>
      </c>
      <c r="B174" s="40" t="s">
        <v>1490</v>
      </c>
      <c r="C174" s="26">
        <v>0</v>
      </c>
      <c r="D174" s="26">
        <f t="shared" si="54"/>
        <v>66</v>
      </c>
      <c r="E174" s="26">
        <v>0</v>
      </c>
      <c r="F174" s="26">
        <v>0</v>
      </c>
      <c r="G174" s="26">
        <v>0</v>
      </c>
      <c r="H174" s="26">
        <v>0</v>
      </c>
      <c r="I174" s="26">
        <v>0</v>
      </c>
      <c r="J174" s="26">
        <v>0</v>
      </c>
      <c r="K174" s="26">
        <v>0</v>
      </c>
      <c r="L174" s="26">
        <v>0</v>
      </c>
      <c r="M174" s="26">
        <v>66</v>
      </c>
      <c r="N174" s="26">
        <v>0</v>
      </c>
      <c r="O174" s="26">
        <v>0</v>
      </c>
      <c r="P174" s="26">
        <v>0</v>
      </c>
      <c r="Q174" s="26">
        <v>0</v>
      </c>
      <c r="R174" s="26">
        <v>0</v>
      </c>
      <c r="S174" s="26">
        <v>0</v>
      </c>
      <c r="T174" s="26">
        <f t="shared" si="55"/>
        <v>66</v>
      </c>
      <c r="U174" s="26">
        <f>'[51]L02'!C1074</f>
        <v>66</v>
      </c>
      <c r="V174" s="26">
        <f t="shared" si="56"/>
        <v>0</v>
      </c>
      <c r="W174" s="26">
        <v>0</v>
      </c>
    </row>
    <row r="175" s="19" customFormat="1" customHeight="1" spans="1:23">
      <c r="A175" s="39">
        <v>21599</v>
      </c>
      <c r="B175" s="40" t="s">
        <v>1767</v>
      </c>
      <c r="C175" s="26">
        <v>0</v>
      </c>
      <c r="D175" s="26">
        <f t="shared" si="54"/>
        <v>401</v>
      </c>
      <c r="E175" s="26">
        <v>0</v>
      </c>
      <c r="F175" s="26">
        <v>0</v>
      </c>
      <c r="G175" s="26">
        <v>401</v>
      </c>
      <c r="H175" s="26">
        <v>0</v>
      </c>
      <c r="I175" s="26">
        <v>0</v>
      </c>
      <c r="J175" s="26">
        <v>0</v>
      </c>
      <c r="K175" s="26">
        <v>0</v>
      </c>
      <c r="L175" s="26">
        <v>0</v>
      </c>
      <c r="M175" s="26">
        <v>0</v>
      </c>
      <c r="N175" s="26">
        <v>0</v>
      </c>
      <c r="O175" s="26">
        <v>0</v>
      </c>
      <c r="P175" s="26">
        <v>0</v>
      </c>
      <c r="Q175" s="26">
        <v>0</v>
      </c>
      <c r="R175" s="26">
        <v>0</v>
      </c>
      <c r="S175" s="26">
        <v>0</v>
      </c>
      <c r="T175" s="26">
        <f t="shared" si="55"/>
        <v>401</v>
      </c>
      <c r="U175" s="26">
        <f>'[51]L02'!C1082</f>
        <v>316</v>
      </c>
      <c r="V175" s="26">
        <f t="shared" si="56"/>
        <v>85</v>
      </c>
      <c r="W175" s="26">
        <v>85</v>
      </c>
    </row>
    <row r="176" s="19" customFormat="1" customHeight="1" spans="1:23">
      <c r="A176" s="39">
        <v>216</v>
      </c>
      <c r="B176" s="61" t="s">
        <v>1501</v>
      </c>
      <c r="C176" s="26">
        <f t="shared" ref="C176:W176" si="57">SUM(C177:C179)</f>
        <v>0</v>
      </c>
      <c r="D176" s="26">
        <f t="shared" si="57"/>
        <v>165</v>
      </c>
      <c r="E176" s="26">
        <f t="shared" si="57"/>
        <v>0</v>
      </c>
      <c r="F176" s="26">
        <f t="shared" si="57"/>
        <v>3</v>
      </c>
      <c r="G176" s="26">
        <f t="shared" si="57"/>
        <v>162</v>
      </c>
      <c r="H176" s="26">
        <f t="shared" si="57"/>
        <v>0</v>
      </c>
      <c r="I176" s="26">
        <f t="shared" si="57"/>
        <v>0</v>
      </c>
      <c r="J176" s="26">
        <f t="shared" si="57"/>
        <v>0</v>
      </c>
      <c r="K176" s="26">
        <f t="shared" si="57"/>
        <v>0</v>
      </c>
      <c r="L176" s="26">
        <f t="shared" si="57"/>
        <v>0</v>
      </c>
      <c r="M176" s="26">
        <f t="shared" si="57"/>
        <v>0</v>
      </c>
      <c r="N176" s="26">
        <f t="shared" si="57"/>
        <v>0</v>
      </c>
      <c r="O176" s="26">
        <f t="shared" si="57"/>
        <v>0</v>
      </c>
      <c r="P176" s="26">
        <f t="shared" si="57"/>
        <v>0</v>
      </c>
      <c r="Q176" s="26">
        <f t="shared" si="57"/>
        <v>0</v>
      </c>
      <c r="R176" s="26">
        <f t="shared" si="57"/>
        <v>0</v>
      </c>
      <c r="S176" s="26">
        <f t="shared" si="57"/>
        <v>0</v>
      </c>
      <c r="T176" s="26">
        <f t="shared" si="57"/>
        <v>165</v>
      </c>
      <c r="U176" s="26">
        <f t="shared" si="57"/>
        <v>107</v>
      </c>
      <c r="V176" s="26">
        <f t="shared" si="57"/>
        <v>58</v>
      </c>
      <c r="W176" s="26">
        <f t="shared" si="57"/>
        <v>58</v>
      </c>
    </row>
    <row r="177" s="19" customFormat="1" customHeight="1" spans="1:23">
      <c r="A177" s="39">
        <v>21602</v>
      </c>
      <c r="B177" s="40" t="s">
        <v>1502</v>
      </c>
      <c r="C177" s="26">
        <v>0</v>
      </c>
      <c r="D177" s="26">
        <f t="shared" ref="D177:D179" si="58">SUM(E177:S177)</f>
        <v>108</v>
      </c>
      <c r="E177" s="26">
        <v>0</v>
      </c>
      <c r="F177" s="26">
        <v>0</v>
      </c>
      <c r="G177" s="26">
        <v>108</v>
      </c>
      <c r="H177" s="26">
        <v>0</v>
      </c>
      <c r="I177" s="26">
        <v>0</v>
      </c>
      <c r="J177" s="26">
        <v>0</v>
      </c>
      <c r="K177" s="26">
        <v>0</v>
      </c>
      <c r="L177" s="26">
        <v>0</v>
      </c>
      <c r="M177" s="26">
        <v>0</v>
      </c>
      <c r="N177" s="26">
        <v>0</v>
      </c>
      <c r="O177" s="26">
        <v>0</v>
      </c>
      <c r="P177" s="26">
        <v>0</v>
      </c>
      <c r="Q177" s="26">
        <v>0</v>
      </c>
      <c r="R177" s="26">
        <v>0</v>
      </c>
      <c r="S177" s="26">
        <v>0</v>
      </c>
      <c r="T177" s="26">
        <f t="shared" ref="T177:T179" si="59">C177+D177</f>
        <v>108</v>
      </c>
      <c r="U177" s="26">
        <f>'[51]L02'!C1089</f>
        <v>95</v>
      </c>
      <c r="V177" s="26">
        <f t="shared" ref="V177:V179" si="60">T177-U177</f>
        <v>13</v>
      </c>
      <c r="W177" s="26">
        <v>13</v>
      </c>
    </row>
    <row r="178" s="19" customFormat="1" customHeight="1" spans="1:23">
      <c r="A178" s="39">
        <v>21606</v>
      </c>
      <c r="B178" s="40" t="s">
        <v>1508</v>
      </c>
      <c r="C178" s="26">
        <v>0</v>
      </c>
      <c r="D178" s="26">
        <f t="shared" si="58"/>
        <v>8</v>
      </c>
      <c r="E178" s="26">
        <v>0</v>
      </c>
      <c r="F178" s="26">
        <v>3</v>
      </c>
      <c r="G178" s="26">
        <v>5</v>
      </c>
      <c r="H178" s="26">
        <v>0</v>
      </c>
      <c r="I178" s="26">
        <v>0</v>
      </c>
      <c r="J178" s="26">
        <v>0</v>
      </c>
      <c r="K178" s="26">
        <v>0</v>
      </c>
      <c r="L178" s="26">
        <v>0</v>
      </c>
      <c r="M178" s="26">
        <v>0</v>
      </c>
      <c r="N178" s="26">
        <v>0</v>
      </c>
      <c r="O178" s="26">
        <v>0</v>
      </c>
      <c r="P178" s="26">
        <v>0</v>
      </c>
      <c r="Q178" s="26">
        <v>0</v>
      </c>
      <c r="R178" s="26">
        <v>0</v>
      </c>
      <c r="S178" s="26">
        <v>0</v>
      </c>
      <c r="T178" s="26">
        <f t="shared" si="59"/>
        <v>8</v>
      </c>
      <c r="U178" s="26">
        <f>'[51]L02'!C1099</f>
        <v>8</v>
      </c>
      <c r="V178" s="26">
        <f t="shared" si="60"/>
        <v>0</v>
      </c>
      <c r="W178" s="26">
        <v>0</v>
      </c>
    </row>
    <row r="179" s="19" customFormat="1" customHeight="1" spans="1:23">
      <c r="A179" s="39">
        <v>21699</v>
      </c>
      <c r="B179" s="40" t="s">
        <v>1768</v>
      </c>
      <c r="C179" s="26">
        <v>0</v>
      </c>
      <c r="D179" s="26">
        <f t="shared" si="58"/>
        <v>49</v>
      </c>
      <c r="E179" s="26">
        <v>0</v>
      </c>
      <c r="F179" s="26">
        <v>0</v>
      </c>
      <c r="G179" s="26">
        <v>49</v>
      </c>
      <c r="H179" s="26">
        <v>0</v>
      </c>
      <c r="I179" s="26">
        <v>0</v>
      </c>
      <c r="J179" s="26">
        <v>0</v>
      </c>
      <c r="K179" s="26">
        <v>0</v>
      </c>
      <c r="L179" s="26">
        <v>0</v>
      </c>
      <c r="M179" s="26">
        <v>0</v>
      </c>
      <c r="N179" s="26">
        <v>0</v>
      </c>
      <c r="O179" s="26">
        <v>0</v>
      </c>
      <c r="P179" s="26">
        <v>0</v>
      </c>
      <c r="Q179" s="26">
        <v>0</v>
      </c>
      <c r="R179" s="26">
        <v>0</v>
      </c>
      <c r="S179" s="26">
        <v>0</v>
      </c>
      <c r="T179" s="26">
        <f t="shared" si="59"/>
        <v>49</v>
      </c>
      <c r="U179" s="26">
        <f>'[51]L02'!C1105</f>
        <v>4</v>
      </c>
      <c r="V179" s="26">
        <f t="shared" si="60"/>
        <v>45</v>
      </c>
      <c r="W179" s="26">
        <v>45</v>
      </c>
    </row>
    <row r="180" s="19" customFormat="1" customHeight="1" spans="1:23">
      <c r="A180" s="39">
        <v>217</v>
      </c>
      <c r="B180" s="61" t="s">
        <v>1514</v>
      </c>
      <c r="C180" s="26">
        <f t="shared" ref="C180:W180" si="61">SUM(C181:C185)</f>
        <v>4</v>
      </c>
      <c r="D180" s="26">
        <f t="shared" si="61"/>
        <v>55</v>
      </c>
      <c r="E180" s="26">
        <f t="shared" si="61"/>
        <v>0</v>
      </c>
      <c r="F180" s="26">
        <f t="shared" si="61"/>
        <v>35</v>
      </c>
      <c r="G180" s="26">
        <f t="shared" si="61"/>
        <v>20</v>
      </c>
      <c r="H180" s="26">
        <f t="shared" si="61"/>
        <v>0</v>
      </c>
      <c r="I180" s="26">
        <f t="shared" si="61"/>
        <v>0</v>
      </c>
      <c r="J180" s="26">
        <f t="shared" si="61"/>
        <v>0</v>
      </c>
      <c r="K180" s="26">
        <f t="shared" si="61"/>
        <v>0</v>
      </c>
      <c r="L180" s="26">
        <f t="shared" si="61"/>
        <v>0</v>
      </c>
      <c r="M180" s="26">
        <f t="shared" si="61"/>
        <v>0</v>
      </c>
      <c r="N180" s="26">
        <f t="shared" si="61"/>
        <v>0</v>
      </c>
      <c r="O180" s="26">
        <f t="shared" si="61"/>
        <v>0</v>
      </c>
      <c r="P180" s="26">
        <f t="shared" si="61"/>
        <v>0</v>
      </c>
      <c r="Q180" s="26">
        <f t="shared" si="61"/>
        <v>0</v>
      </c>
      <c r="R180" s="26">
        <f t="shared" si="61"/>
        <v>0</v>
      </c>
      <c r="S180" s="26">
        <f t="shared" si="61"/>
        <v>0</v>
      </c>
      <c r="T180" s="26">
        <f t="shared" si="61"/>
        <v>59</v>
      </c>
      <c r="U180" s="26">
        <f t="shared" si="61"/>
        <v>59</v>
      </c>
      <c r="V180" s="26">
        <f t="shared" si="61"/>
        <v>0</v>
      </c>
      <c r="W180" s="26">
        <f t="shared" si="61"/>
        <v>0</v>
      </c>
    </row>
    <row r="181" s="19" customFormat="1" customHeight="1" spans="1:23">
      <c r="A181" s="39">
        <v>21701</v>
      </c>
      <c r="B181" s="40" t="s">
        <v>1515</v>
      </c>
      <c r="C181" s="26">
        <v>4</v>
      </c>
      <c r="D181" s="26">
        <f t="shared" ref="D181:D185" si="62">SUM(E181:S181)</f>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f t="shared" ref="T181:T185" si="63">C181+D181</f>
        <v>4</v>
      </c>
      <c r="U181" s="26">
        <f>'[51]L02'!C1109</f>
        <v>4</v>
      </c>
      <c r="V181" s="26">
        <f t="shared" ref="V181:V185" si="64">T181-U181</f>
        <v>0</v>
      </c>
      <c r="W181" s="26">
        <v>0</v>
      </c>
    </row>
    <row r="182" s="19" customFormat="1" customHeight="1" spans="1:23">
      <c r="A182" s="39">
        <v>21702</v>
      </c>
      <c r="B182" s="40" t="s">
        <v>1518</v>
      </c>
      <c r="C182" s="26">
        <v>0</v>
      </c>
      <c r="D182" s="26">
        <f t="shared" si="62"/>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f t="shared" si="63"/>
        <v>0</v>
      </c>
      <c r="U182" s="26">
        <f>'[51]L02'!C1116</f>
        <v>0</v>
      </c>
      <c r="V182" s="26">
        <f t="shared" si="64"/>
        <v>0</v>
      </c>
      <c r="W182" s="26">
        <v>0</v>
      </c>
    </row>
    <row r="183" s="19" customFormat="1" customHeight="1" spans="1:23">
      <c r="A183" s="39">
        <v>21703</v>
      </c>
      <c r="B183" s="40" t="s">
        <v>1528</v>
      </c>
      <c r="C183" s="26">
        <v>0</v>
      </c>
      <c r="D183" s="26">
        <f t="shared" si="62"/>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f t="shared" si="63"/>
        <v>0</v>
      </c>
      <c r="U183" s="26">
        <f>'[51]L02'!C1126</f>
        <v>0</v>
      </c>
      <c r="V183" s="26">
        <f t="shared" si="64"/>
        <v>0</v>
      </c>
      <c r="W183" s="26">
        <v>0</v>
      </c>
    </row>
    <row r="184" s="19" customFormat="1" customHeight="1" spans="1:23">
      <c r="A184" s="39">
        <v>21704</v>
      </c>
      <c r="B184" s="40" t="s">
        <v>1534</v>
      </c>
      <c r="C184" s="26">
        <v>0</v>
      </c>
      <c r="D184" s="26">
        <f t="shared" si="62"/>
        <v>0</v>
      </c>
      <c r="E184" s="26">
        <v>0</v>
      </c>
      <c r="F184" s="26">
        <v>0</v>
      </c>
      <c r="G184" s="26">
        <v>0</v>
      </c>
      <c r="H184" s="26">
        <v>0</v>
      </c>
      <c r="I184" s="26">
        <v>0</v>
      </c>
      <c r="J184" s="26">
        <v>0</v>
      </c>
      <c r="K184" s="26">
        <v>0</v>
      </c>
      <c r="L184" s="26">
        <v>0</v>
      </c>
      <c r="M184" s="26">
        <v>0</v>
      </c>
      <c r="N184" s="26">
        <v>0</v>
      </c>
      <c r="O184" s="26">
        <v>0</v>
      </c>
      <c r="P184" s="26">
        <v>0</v>
      </c>
      <c r="Q184" s="26">
        <v>0</v>
      </c>
      <c r="R184" s="26">
        <v>0</v>
      </c>
      <c r="S184" s="26">
        <v>0</v>
      </c>
      <c r="T184" s="26">
        <f t="shared" si="63"/>
        <v>0</v>
      </c>
      <c r="U184" s="26">
        <f>'[51]L02'!C1132</f>
        <v>0</v>
      </c>
      <c r="V184" s="26">
        <f t="shared" si="64"/>
        <v>0</v>
      </c>
      <c r="W184" s="26">
        <v>0</v>
      </c>
    </row>
    <row r="185" s="19" customFormat="1" customHeight="1" spans="1:23">
      <c r="A185" s="39">
        <v>21799</v>
      </c>
      <c r="B185" s="40" t="s">
        <v>1769</v>
      </c>
      <c r="C185" s="26">
        <v>0</v>
      </c>
      <c r="D185" s="26">
        <f t="shared" si="62"/>
        <v>55</v>
      </c>
      <c r="E185" s="26">
        <v>0</v>
      </c>
      <c r="F185" s="26">
        <v>35</v>
      </c>
      <c r="G185" s="26">
        <v>20</v>
      </c>
      <c r="H185" s="26">
        <v>0</v>
      </c>
      <c r="I185" s="26">
        <v>0</v>
      </c>
      <c r="J185" s="26">
        <v>0</v>
      </c>
      <c r="K185" s="26">
        <v>0</v>
      </c>
      <c r="L185" s="26">
        <v>0</v>
      </c>
      <c r="M185" s="26">
        <v>0</v>
      </c>
      <c r="N185" s="26">
        <v>0</v>
      </c>
      <c r="O185" s="26">
        <v>0</v>
      </c>
      <c r="P185" s="26">
        <v>0</v>
      </c>
      <c r="Q185" s="26">
        <v>0</v>
      </c>
      <c r="R185" s="26">
        <v>0</v>
      </c>
      <c r="S185" s="26">
        <v>0</v>
      </c>
      <c r="T185" s="26">
        <f t="shared" si="63"/>
        <v>55</v>
      </c>
      <c r="U185" s="26">
        <f>'[51]L02'!C1135</f>
        <v>55</v>
      </c>
      <c r="V185" s="26">
        <f t="shared" si="64"/>
        <v>0</v>
      </c>
      <c r="W185" s="26">
        <v>0</v>
      </c>
    </row>
    <row r="186" s="19" customFormat="1" customHeight="1" spans="1:23">
      <c r="A186" s="39">
        <v>219</v>
      </c>
      <c r="B186" s="61" t="s">
        <v>1540</v>
      </c>
      <c r="C186" s="26">
        <f t="shared" ref="C186:W186" si="65">SUM(C187:C195)</f>
        <v>0</v>
      </c>
      <c r="D186" s="26">
        <f t="shared" si="65"/>
        <v>0</v>
      </c>
      <c r="E186" s="26">
        <f t="shared" si="65"/>
        <v>0</v>
      </c>
      <c r="F186" s="26">
        <f t="shared" si="65"/>
        <v>0</v>
      </c>
      <c r="G186" s="26">
        <f t="shared" si="65"/>
        <v>0</v>
      </c>
      <c r="H186" s="26">
        <f t="shared" si="65"/>
        <v>0</v>
      </c>
      <c r="I186" s="26">
        <f t="shared" si="65"/>
        <v>0</v>
      </c>
      <c r="J186" s="26">
        <f t="shared" si="65"/>
        <v>0</v>
      </c>
      <c r="K186" s="26">
        <f t="shared" si="65"/>
        <v>0</v>
      </c>
      <c r="L186" s="26">
        <f t="shared" si="65"/>
        <v>0</v>
      </c>
      <c r="M186" s="26">
        <f t="shared" si="65"/>
        <v>0</v>
      </c>
      <c r="N186" s="26">
        <f t="shared" si="65"/>
        <v>0</v>
      </c>
      <c r="O186" s="26">
        <f t="shared" si="65"/>
        <v>0</v>
      </c>
      <c r="P186" s="26">
        <f t="shared" si="65"/>
        <v>0</v>
      </c>
      <c r="Q186" s="26">
        <f t="shared" si="65"/>
        <v>0</v>
      </c>
      <c r="R186" s="26">
        <f t="shared" si="65"/>
        <v>0</v>
      </c>
      <c r="S186" s="26">
        <f t="shared" si="65"/>
        <v>0</v>
      </c>
      <c r="T186" s="26">
        <f t="shared" si="65"/>
        <v>0</v>
      </c>
      <c r="U186" s="26">
        <f t="shared" si="65"/>
        <v>0</v>
      </c>
      <c r="V186" s="26">
        <f t="shared" si="65"/>
        <v>0</v>
      </c>
      <c r="W186" s="26">
        <f t="shared" si="65"/>
        <v>0</v>
      </c>
    </row>
    <row r="187" s="19" customFormat="1" customHeight="1" spans="1:23">
      <c r="A187" s="39">
        <v>21901</v>
      </c>
      <c r="B187" s="40" t="s">
        <v>1541</v>
      </c>
      <c r="C187" s="26">
        <v>0</v>
      </c>
      <c r="D187" s="26">
        <f t="shared" ref="D187:D195" si="66">SUM(E187:S187)</f>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f t="shared" ref="T187:T195" si="67">C187+D187</f>
        <v>0</v>
      </c>
      <c r="U187" s="26">
        <f>'[51]L02'!C1139</f>
        <v>0</v>
      </c>
      <c r="V187" s="26">
        <f t="shared" ref="V187:V195" si="68">T187-U187</f>
        <v>0</v>
      </c>
      <c r="W187" s="26">
        <v>0</v>
      </c>
    </row>
    <row r="188" s="19" customFormat="1" customHeight="1" spans="1:23">
      <c r="A188" s="39">
        <v>21902</v>
      </c>
      <c r="B188" s="40" t="s">
        <v>1542</v>
      </c>
      <c r="C188" s="26">
        <v>0</v>
      </c>
      <c r="D188" s="26">
        <f t="shared" si="6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f t="shared" si="67"/>
        <v>0</v>
      </c>
      <c r="U188" s="26">
        <f>'[51]L02'!C1140</f>
        <v>0</v>
      </c>
      <c r="V188" s="26">
        <f t="shared" si="68"/>
        <v>0</v>
      </c>
      <c r="W188" s="26">
        <v>0</v>
      </c>
    </row>
    <row r="189" s="19" customFormat="1" customHeight="1" spans="1:23">
      <c r="A189" s="39">
        <v>21903</v>
      </c>
      <c r="B189" s="40" t="s">
        <v>1543</v>
      </c>
      <c r="C189" s="26">
        <v>0</v>
      </c>
      <c r="D189" s="26">
        <f t="shared" si="6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f t="shared" si="67"/>
        <v>0</v>
      </c>
      <c r="U189" s="26">
        <f>'[51]L02'!C1141</f>
        <v>0</v>
      </c>
      <c r="V189" s="26">
        <f t="shared" si="68"/>
        <v>0</v>
      </c>
      <c r="W189" s="26">
        <v>0</v>
      </c>
    </row>
    <row r="190" s="19" customFormat="1" customHeight="1" spans="1:23">
      <c r="A190" s="39">
        <v>21904</v>
      </c>
      <c r="B190" s="40" t="s">
        <v>1544</v>
      </c>
      <c r="C190" s="26">
        <v>0</v>
      </c>
      <c r="D190" s="26">
        <f t="shared" si="6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f t="shared" si="67"/>
        <v>0</v>
      </c>
      <c r="U190" s="26">
        <f>'[51]L02'!C1142</f>
        <v>0</v>
      </c>
      <c r="V190" s="26">
        <f t="shared" si="68"/>
        <v>0</v>
      </c>
      <c r="W190" s="26">
        <v>0</v>
      </c>
    </row>
    <row r="191" s="19" customFormat="1" customHeight="1" spans="1:23">
      <c r="A191" s="39">
        <v>21905</v>
      </c>
      <c r="B191" s="40" t="s">
        <v>1545</v>
      </c>
      <c r="C191" s="26">
        <v>0</v>
      </c>
      <c r="D191" s="26">
        <f t="shared" si="6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f t="shared" si="67"/>
        <v>0</v>
      </c>
      <c r="U191" s="26">
        <f>'[51]L02'!C1143</f>
        <v>0</v>
      </c>
      <c r="V191" s="26">
        <f t="shared" si="68"/>
        <v>0</v>
      </c>
      <c r="W191" s="26">
        <v>0</v>
      </c>
    </row>
    <row r="192" s="19" customFormat="1" customHeight="1" spans="1:23">
      <c r="A192" s="39">
        <v>21906</v>
      </c>
      <c r="B192" s="40" t="s">
        <v>1546</v>
      </c>
      <c r="C192" s="26">
        <v>0</v>
      </c>
      <c r="D192" s="26">
        <f t="shared" si="6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f t="shared" si="67"/>
        <v>0</v>
      </c>
      <c r="U192" s="26">
        <f>'[51]L02'!C1144</f>
        <v>0</v>
      </c>
      <c r="V192" s="26">
        <f t="shared" si="68"/>
        <v>0</v>
      </c>
      <c r="W192" s="26">
        <v>0</v>
      </c>
    </row>
    <row r="193" s="19" customFormat="1" customHeight="1" spans="1:23">
      <c r="A193" s="39">
        <v>21907</v>
      </c>
      <c r="B193" s="40" t="s">
        <v>1547</v>
      </c>
      <c r="C193" s="26">
        <v>0</v>
      </c>
      <c r="D193" s="26">
        <f t="shared" si="6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f t="shared" si="67"/>
        <v>0</v>
      </c>
      <c r="U193" s="26">
        <f>'[51]L02'!C1145</f>
        <v>0</v>
      </c>
      <c r="V193" s="26">
        <f t="shared" si="68"/>
        <v>0</v>
      </c>
      <c r="W193" s="26">
        <v>0</v>
      </c>
    </row>
    <row r="194" s="19" customFormat="1" customHeight="1" spans="1:23">
      <c r="A194" s="39">
        <v>21908</v>
      </c>
      <c r="B194" s="40" t="s">
        <v>1548</v>
      </c>
      <c r="C194" s="26">
        <v>0</v>
      </c>
      <c r="D194" s="26">
        <f t="shared" si="6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f t="shared" si="67"/>
        <v>0</v>
      </c>
      <c r="U194" s="26">
        <f>'[51]L02'!C1146</f>
        <v>0</v>
      </c>
      <c r="V194" s="26">
        <f t="shared" si="68"/>
        <v>0</v>
      </c>
      <c r="W194" s="26">
        <v>0</v>
      </c>
    </row>
    <row r="195" s="19" customFormat="1" customHeight="1" spans="1:23">
      <c r="A195" s="39">
        <v>21999</v>
      </c>
      <c r="B195" s="40" t="s">
        <v>1549</v>
      </c>
      <c r="C195" s="26">
        <v>0</v>
      </c>
      <c r="D195" s="26">
        <f t="shared" si="6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f t="shared" si="67"/>
        <v>0</v>
      </c>
      <c r="U195" s="26">
        <f>'[51]L02'!C1147</f>
        <v>0</v>
      </c>
      <c r="V195" s="26">
        <f t="shared" si="68"/>
        <v>0</v>
      </c>
      <c r="W195" s="26">
        <v>0</v>
      </c>
    </row>
    <row r="196" s="19" customFormat="1" customHeight="1" spans="1:23">
      <c r="A196" s="39">
        <v>220</v>
      </c>
      <c r="B196" s="61" t="s">
        <v>1550</v>
      </c>
      <c r="C196" s="26">
        <f t="shared" ref="C196:W196" si="69">SUM(C197:C199)</f>
        <v>38</v>
      </c>
      <c r="D196" s="26">
        <f t="shared" si="69"/>
        <v>114</v>
      </c>
      <c r="E196" s="26">
        <f t="shared" si="69"/>
        <v>0</v>
      </c>
      <c r="F196" s="26">
        <f t="shared" si="69"/>
        <v>104</v>
      </c>
      <c r="G196" s="26">
        <f t="shared" si="69"/>
        <v>10</v>
      </c>
      <c r="H196" s="26">
        <f t="shared" si="69"/>
        <v>0</v>
      </c>
      <c r="I196" s="26">
        <f t="shared" si="69"/>
        <v>0</v>
      </c>
      <c r="J196" s="26">
        <f t="shared" si="69"/>
        <v>0</v>
      </c>
      <c r="K196" s="26">
        <f t="shared" si="69"/>
        <v>0</v>
      </c>
      <c r="L196" s="26">
        <f t="shared" si="69"/>
        <v>0</v>
      </c>
      <c r="M196" s="26">
        <f t="shared" si="69"/>
        <v>0</v>
      </c>
      <c r="N196" s="26">
        <f t="shared" si="69"/>
        <v>0</v>
      </c>
      <c r="O196" s="26">
        <f t="shared" si="69"/>
        <v>0</v>
      </c>
      <c r="P196" s="26">
        <f t="shared" si="69"/>
        <v>0</v>
      </c>
      <c r="Q196" s="26">
        <f t="shared" si="69"/>
        <v>0</v>
      </c>
      <c r="R196" s="26">
        <f t="shared" si="69"/>
        <v>0</v>
      </c>
      <c r="S196" s="26">
        <f t="shared" si="69"/>
        <v>0</v>
      </c>
      <c r="T196" s="26">
        <f t="shared" si="69"/>
        <v>152</v>
      </c>
      <c r="U196" s="26">
        <f t="shared" si="69"/>
        <v>152</v>
      </c>
      <c r="V196" s="26">
        <f t="shared" si="69"/>
        <v>0</v>
      </c>
      <c r="W196" s="26">
        <f t="shared" si="69"/>
        <v>0</v>
      </c>
    </row>
    <row r="197" s="19" customFormat="1" customHeight="1" spans="1:23">
      <c r="A197" s="39">
        <v>22001</v>
      </c>
      <c r="B197" s="40" t="s">
        <v>1551</v>
      </c>
      <c r="C197" s="26">
        <v>38</v>
      </c>
      <c r="D197" s="26">
        <f t="shared" ref="D197:D199" si="70">SUM(E197:S197)</f>
        <v>114</v>
      </c>
      <c r="E197" s="26">
        <v>0</v>
      </c>
      <c r="F197" s="26">
        <v>104</v>
      </c>
      <c r="G197" s="26">
        <v>10</v>
      </c>
      <c r="H197" s="26">
        <v>0</v>
      </c>
      <c r="I197" s="26">
        <v>0</v>
      </c>
      <c r="J197" s="26">
        <v>0</v>
      </c>
      <c r="K197" s="26">
        <v>0</v>
      </c>
      <c r="L197" s="26">
        <v>0</v>
      </c>
      <c r="M197" s="26">
        <v>0</v>
      </c>
      <c r="N197" s="26">
        <v>0</v>
      </c>
      <c r="O197" s="26">
        <v>0</v>
      </c>
      <c r="P197" s="26">
        <v>0</v>
      </c>
      <c r="Q197" s="26">
        <v>0</v>
      </c>
      <c r="R197" s="26">
        <v>0</v>
      </c>
      <c r="S197" s="26">
        <v>0</v>
      </c>
      <c r="T197" s="26">
        <f t="shared" ref="T197:T199" si="71">C197+D197</f>
        <v>152</v>
      </c>
      <c r="U197" s="26">
        <f>'[51]L02'!C1149</f>
        <v>152</v>
      </c>
      <c r="V197" s="26">
        <f t="shared" ref="V197:V199" si="72">T197-U197</f>
        <v>0</v>
      </c>
      <c r="W197" s="26">
        <v>0</v>
      </c>
    </row>
    <row r="198" s="19" customFormat="1" customHeight="1" spans="1:23">
      <c r="A198" s="39">
        <v>22005</v>
      </c>
      <c r="B198" s="40" t="s">
        <v>1574</v>
      </c>
      <c r="C198" s="26">
        <v>0</v>
      </c>
      <c r="D198" s="26">
        <f t="shared" si="70"/>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f t="shared" si="71"/>
        <v>0</v>
      </c>
      <c r="U198" s="26">
        <f>'[51]L02'!C1176</f>
        <v>0</v>
      </c>
      <c r="V198" s="26">
        <f t="shared" si="72"/>
        <v>0</v>
      </c>
      <c r="W198" s="26">
        <v>0</v>
      </c>
    </row>
    <row r="199" s="19" customFormat="1" customHeight="1" spans="1:23">
      <c r="A199" s="39">
        <v>22099</v>
      </c>
      <c r="B199" s="40" t="s">
        <v>1770</v>
      </c>
      <c r="C199" s="26">
        <v>0</v>
      </c>
      <c r="D199" s="26">
        <f t="shared" si="70"/>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f t="shared" si="71"/>
        <v>0</v>
      </c>
      <c r="U199" s="26">
        <f>'[51]L02'!C1191</f>
        <v>0</v>
      </c>
      <c r="V199" s="26">
        <f t="shared" si="72"/>
        <v>0</v>
      </c>
      <c r="W199" s="26">
        <v>0</v>
      </c>
    </row>
    <row r="200" s="19" customFormat="1" customHeight="1" spans="1:23">
      <c r="A200" s="39">
        <v>221</v>
      </c>
      <c r="B200" s="61" t="s">
        <v>1588</v>
      </c>
      <c r="C200" s="26">
        <f t="shared" ref="C200:W200" si="73">SUM(C201:C203)</f>
        <v>6028</v>
      </c>
      <c r="D200" s="26">
        <f t="shared" si="73"/>
        <v>3554</v>
      </c>
      <c r="E200" s="26">
        <f t="shared" si="73"/>
        <v>0</v>
      </c>
      <c r="F200" s="26">
        <f t="shared" si="73"/>
        <v>0</v>
      </c>
      <c r="G200" s="26">
        <f t="shared" si="73"/>
        <v>3554</v>
      </c>
      <c r="H200" s="26">
        <f t="shared" si="73"/>
        <v>0</v>
      </c>
      <c r="I200" s="26">
        <f t="shared" si="73"/>
        <v>0</v>
      </c>
      <c r="J200" s="26">
        <f t="shared" si="73"/>
        <v>0</v>
      </c>
      <c r="K200" s="26">
        <f t="shared" si="73"/>
        <v>0</v>
      </c>
      <c r="L200" s="26">
        <f t="shared" si="73"/>
        <v>0</v>
      </c>
      <c r="M200" s="26">
        <f t="shared" si="73"/>
        <v>0</v>
      </c>
      <c r="N200" s="26">
        <f t="shared" si="73"/>
        <v>0</v>
      </c>
      <c r="O200" s="26">
        <f t="shared" si="73"/>
        <v>0</v>
      </c>
      <c r="P200" s="26">
        <f t="shared" si="73"/>
        <v>0</v>
      </c>
      <c r="Q200" s="26">
        <f t="shared" si="73"/>
        <v>0</v>
      </c>
      <c r="R200" s="26">
        <f t="shared" si="73"/>
        <v>0</v>
      </c>
      <c r="S200" s="26">
        <f t="shared" si="73"/>
        <v>0</v>
      </c>
      <c r="T200" s="26">
        <f t="shared" si="73"/>
        <v>9582</v>
      </c>
      <c r="U200" s="26">
        <f t="shared" si="73"/>
        <v>9582</v>
      </c>
      <c r="V200" s="26">
        <f t="shared" si="73"/>
        <v>0</v>
      </c>
      <c r="W200" s="26">
        <f t="shared" si="73"/>
        <v>0</v>
      </c>
    </row>
    <row r="201" s="19" customFormat="1" customHeight="1" spans="1:23">
      <c r="A201" s="39">
        <v>22101</v>
      </c>
      <c r="B201" s="40" t="s">
        <v>1589</v>
      </c>
      <c r="C201" s="26">
        <v>6028</v>
      </c>
      <c r="D201" s="26">
        <f t="shared" ref="D201:D203" si="74">SUM(E201:S201)</f>
        <v>3554</v>
      </c>
      <c r="E201" s="26">
        <v>0</v>
      </c>
      <c r="F201" s="26">
        <v>0</v>
      </c>
      <c r="G201" s="26">
        <v>3484</v>
      </c>
      <c r="H201" s="26">
        <v>0</v>
      </c>
      <c r="I201" s="26">
        <v>0</v>
      </c>
      <c r="J201" s="26">
        <v>0</v>
      </c>
      <c r="K201" s="26">
        <v>0</v>
      </c>
      <c r="L201" s="26">
        <v>0</v>
      </c>
      <c r="M201" s="26">
        <v>70</v>
      </c>
      <c r="N201" s="26">
        <v>0</v>
      </c>
      <c r="O201" s="26">
        <v>0</v>
      </c>
      <c r="P201" s="26">
        <v>0</v>
      </c>
      <c r="Q201" s="26">
        <v>0</v>
      </c>
      <c r="R201" s="26">
        <v>0</v>
      </c>
      <c r="S201" s="26">
        <v>0</v>
      </c>
      <c r="T201" s="26">
        <f t="shared" ref="T201:T203" si="75">C201+D201</f>
        <v>9582</v>
      </c>
      <c r="U201" s="26">
        <f>'[51]L02'!C1194</f>
        <v>9582</v>
      </c>
      <c r="V201" s="26">
        <f t="shared" ref="V201:V203" si="76">T201-U201</f>
        <v>0</v>
      </c>
      <c r="W201" s="26">
        <v>0</v>
      </c>
    </row>
    <row r="202" s="19" customFormat="1" customHeight="1" spans="1:23">
      <c r="A202" s="39">
        <v>22102</v>
      </c>
      <c r="B202" s="40" t="s">
        <v>1600</v>
      </c>
      <c r="C202" s="26">
        <v>0</v>
      </c>
      <c r="D202" s="26">
        <f t="shared" si="74"/>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f t="shared" si="75"/>
        <v>0</v>
      </c>
      <c r="U202" s="26">
        <f>'[51]L02'!C1205</f>
        <v>0</v>
      </c>
      <c r="V202" s="26">
        <f t="shared" si="76"/>
        <v>0</v>
      </c>
      <c r="W202" s="26">
        <v>0</v>
      </c>
    </row>
    <row r="203" s="19" customFormat="1" customHeight="1" spans="1:23">
      <c r="A203" s="39">
        <v>22103</v>
      </c>
      <c r="B203" s="40" t="s">
        <v>1604</v>
      </c>
      <c r="C203" s="26">
        <v>0</v>
      </c>
      <c r="D203" s="26">
        <f t="shared" si="74"/>
        <v>0</v>
      </c>
      <c r="E203" s="26">
        <v>0</v>
      </c>
      <c r="F203" s="26">
        <v>0</v>
      </c>
      <c r="G203" s="26">
        <v>70</v>
      </c>
      <c r="H203" s="26">
        <v>0</v>
      </c>
      <c r="I203" s="26">
        <v>0</v>
      </c>
      <c r="J203" s="26">
        <v>0</v>
      </c>
      <c r="K203" s="26">
        <v>0</v>
      </c>
      <c r="L203" s="26">
        <v>0</v>
      </c>
      <c r="M203" s="26">
        <v>-70</v>
      </c>
      <c r="N203" s="26">
        <v>0</v>
      </c>
      <c r="O203" s="26">
        <v>0</v>
      </c>
      <c r="P203" s="26">
        <v>0</v>
      </c>
      <c r="Q203" s="26">
        <v>0</v>
      </c>
      <c r="R203" s="26">
        <v>0</v>
      </c>
      <c r="S203" s="26">
        <v>0</v>
      </c>
      <c r="T203" s="26">
        <f t="shared" si="75"/>
        <v>0</v>
      </c>
      <c r="U203" s="26">
        <f>'[51]L02'!C1209</f>
        <v>0</v>
      </c>
      <c r="V203" s="26">
        <f t="shared" si="76"/>
        <v>0</v>
      </c>
      <c r="W203" s="26">
        <v>0</v>
      </c>
    </row>
    <row r="204" s="19" customFormat="1" customHeight="1" spans="1:23">
      <c r="A204" s="39">
        <v>222</v>
      </c>
      <c r="B204" s="61" t="s">
        <v>1608</v>
      </c>
      <c r="C204" s="26">
        <f t="shared" ref="C204:W204" si="77">SUM(C205:C208)</f>
        <v>0</v>
      </c>
      <c r="D204" s="26">
        <f t="shared" si="77"/>
        <v>31</v>
      </c>
      <c r="E204" s="26">
        <f t="shared" si="77"/>
        <v>0</v>
      </c>
      <c r="F204" s="26">
        <f t="shared" si="77"/>
        <v>30</v>
      </c>
      <c r="G204" s="26">
        <f t="shared" si="77"/>
        <v>1</v>
      </c>
      <c r="H204" s="26">
        <f t="shared" si="77"/>
        <v>0</v>
      </c>
      <c r="I204" s="26">
        <f t="shared" si="77"/>
        <v>0</v>
      </c>
      <c r="J204" s="26">
        <f t="shared" si="77"/>
        <v>0</v>
      </c>
      <c r="K204" s="26">
        <f t="shared" si="77"/>
        <v>0</v>
      </c>
      <c r="L204" s="26">
        <f t="shared" si="77"/>
        <v>0</v>
      </c>
      <c r="M204" s="26">
        <f t="shared" si="77"/>
        <v>0</v>
      </c>
      <c r="N204" s="26">
        <f t="shared" si="77"/>
        <v>0</v>
      </c>
      <c r="O204" s="26">
        <f t="shared" si="77"/>
        <v>0</v>
      </c>
      <c r="P204" s="26">
        <f t="shared" si="77"/>
        <v>0</v>
      </c>
      <c r="Q204" s="26">
        <f t="shared" si="77"/>
        <v>0</v>
      </c>
      <c r="R204" s="26">
        <f t="shared" si="77"/>
        <v>0</v>
      </c>
      <c r="S204" s="26">
        <f t="shared" si="77"/>
        <v>0</v>
      </c>
      <c r="T204" s="26">
        <f t="shared" si="77"/>
        <v>31</v>
      </c>
      <c r="U204" s="26">
        <f t="shared" si="77"/>
        <v>31</v>
      </c>
      <c r="V204" s="26">
        <f t="shared" si="77"/>
        <v>0</v>
      </c>
      <c r="W204" s="26">
        <f t="shared" si="77"/>
        <v>0</v>
      </c>
    </row>
    <row r="205" s="19" customFormat="1" customHeight="1" spans="1:23">
      <c r="A205" s="39">
        <v>22201</v>
      </c>
      <c r="B205" s="40" t="s">
        <v>1609</v>
      </c>
      <c r="C205" s="26">
        <v>0</v>
      </c>
      <c r="D205" s="26">
        <f t="shared" ref="D205:D208" si="78">SUM(E205:S205)</f>
        <v>27</v>
      </c>
      <c r="E205" s="26">
        <v>0</v>
      </c>
      <c r="F205" s="26">
        <v>26</v>
      </c>
      <c r="G205" s="26">
        <v>1</v>
      </c>
      <c r="H205" s="26">
        <v>0</v>
      </c>
      <c r="I205" s="26">
        <v>0</v>
      </c>
      <c r="J205" s="26">
        <v>0</v>
      </c>
      <c r="K205" s="26">
        <v>0</v>
      </c>
      <c r="L205" s="26">
        <v>0</v>
      </c>
      <c r="M205" s="26">
        <v>0</v>
      </c>
      <c r="N205" s="26">
        <v>0</v>
      </c>
      <c r="O205" s="26">
        <v>0</v>
      </c>
      <c r="P205" s="26">
        <v>0</v>
      </c>
      <c r="Q205" s="26">
        <v>0</v>
      </c>
      <c r="R205" s="26">
        <v>0</v>
      </c>
      <c r="S205" s="26">
        <v>0</v>
      </c>
      <c r="T205" s="26">
        <f t="shared" ref="T205:T208" si="79">C205+D205</f>
        <v>27</v>
      </c>
      <c r="U205" s="26">
        <f>'[51]L02'!C1214</f>
        <v>27</v>
      </c>
      <c r="V205" s="26">
        <f t="shared" ref="V205:V208" si="80">T205-U205</f>
        <v>0</v>
      </c>
      <c r="W205" s="26">
        <v>0</v>
      </c>
    </row>
    <row r="206" s="19" customFormat="1" customHeight="1" spans="1:23">
      <c r="A206" s="39">
        <v>22203</v>
      </c>
      <c r="B206" s="40" t="s">
        <v>1623</v>
      </c>
      <c r="C206" s="26">
        <v>0</v>
      </c>
      <c r="D206" s="26">
        <f t="shared" si="78"/>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f t="shared" si="79"/>
        <v>0</v>
      </c>
      <c r="U206" s="26">
        <f>'[51]L02'!C1232</f>
        <v>0</v>
      </c>
      <c r="V206" s="26">
        <f t="shared" si="80"/>
        <v>0</v>
      </c>
      <c r="W206" s="26">
        <v>0</v>
      </c>
    </row>
    <row r="207" s="19" customFormat="1" customHeight="1" spans="1:23">
      <c r="A207" s="39">
        <v>22204</v>
      </c>
      <c r="B207" s="40" t="s">
        <v>1629</v>
      </c>
      <c r="C207" s="26">
        <v>0</v>
      </c>
      <c r="D207" s="26">
        <f t="shared" si="78"/>
        <v>4</v>
      </c>
      <c r="E207" s="26">
        <v>0</v>
      </c>
      <c r="F207" s="26">
        <v>4</v>
      </c>
      <c r="G207" s="26">
        <v>0</v>
      </c>
      <c r="H207" s="26">
        <v>0</v>
      </c>
      <c r="I207" s="26">
        <v>0</v>
      </c>
      <c r="J207" s="26">
        <v>0</v>
      </c>
      <c r="K207" s="26">
        <v>0</v>
      </c>
      <c r="L207" s="26">
        <v>0</v>
      </c>
      <c r="M207" s="26">
        <v>0</v>
      </c>
      <c r="N207" s="26">
        <v>0</v>
      </c>
      <c r="O207" s="26">
        <v>0</v>
      </c>
      <c r="P207" s="26">
        <v>0</v>
      </c>
      <c r="Q207" s="26">
        <v>0</v>
      </c>
      <c r="R207" s="26">
        <v>0</v>
      </c>
      <c r="S207" s="26">
        <v>0</v>
      </c>
      <c r="T207" s="26">
        <f t="shared" si="79"/>
        <v>4</v>
      </c>
      <c r="U207" s="26">
        <f>'[51]L02'!C1238</f>
        <v>4</v>
      </c>
      <c r="V207" s="26">
        <f t="shared" si="80"/>
        <v>0</v>
      </c>
      <c r="W207" s="26">
        <v>0</v>
      </c>
    </row>
    <row r="208" s="19" customFormat="1" customHeight="1" spans="1:23">
      <c r="A208" s="39">
        <v>22205</v>
      </c>
      <c r="B208" s="40" t="s">
        <v>1635</v>
      </c>
      <c r="C208" s="26">
        <v>0</v>
      </c>
      <c r="D208" s="26">
        <f t="shared" si="78"/>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f t="shared" si="79"/>
        <v>0</v>
      </c>
      <c r="U208" s="26">
        <f>'[51]L02'!C1244</f>
        <v>0</v>
      </c>
      <c r="V208" s="26">
        <f t="shared" si="80"/>
        <v>0</v>
      </c>
      <c r="W208" s="26">
        <v>0</v>
      </c>
    </row>
    <row r="209" s="19" customFormat="1" customHeight="1" spans="1:23">
      <c r="A209" s="39">
        <v>224</v>
      </c>
      <c r="B209" s="61" t="s">
        <v>1648</v>
      </c>
      <c r="C209" s="26">
        <f t="shared" ref="C209:W209" si="81">SUM(C210:C217)</f>
        <v>1079</v>
      </c>
      <c r="D209" s="26">
        <f t="shared" si="81"/>
        <v>191</v>
      </c>
      <c r="E209" s="26">
        <f t="shared" si="81"/>
        <v>0</v>
      </c>
      <c r="F209" s="26">
        <f t="shared" si="81"/>
        <v>84</v>
      </c>
      <c r="G209" s="26">
        <f t="shared" si="81"/>
        <v>107</v>
      </c>
      <c r="H209" s="26">
        <f t="shared" si="81"/>
        <v>0</v>
      </c>
      <c r="I209" s="26">
        <f t="shared" si="81"/>
        <v>0</v>
      </c>
      <c r="J209" s="26">
        <f t="shared" si="81"/>
        <v>0</v>
      </c>
      <c r="K209" s="26">
        <f t="shared" si="81"/>
        <v>0</v>
      </c>
      <c r="L209" s="26">
        <f t="shared" si="81"/>
        <v>0</v>
      </c>
      <c r="M209" s="26">
        <f t="shared" si="81"/>
        <v>0</v>
      </c>
      <c r="N209" s="26">
        <f t="shared" si="81"/>
        <v>0</v>
      </c>
      <c r="O209" s="26">
        <f t="shared" si="81"/>
        <v>0</v>
      </c>
      <c r="P209" s="26">
        <f t="shared" si="81"/>
        <v>0</v>
      </c>
      <c r="Q209" s="26">
        <f t="shared" si="81"/>
        <v>0</v>
      </c>
      <c r="R209" s="26">
        <f t="shared" si="81"/>
        <v>0</v>
      </c>
      <c r="S209" s="26">
        <f t="shared" si="81"/>
        <v>0</v>
      </c>
      <c r="T209" s="26">
        <f t="shared" si="81"/>
        <v>1270</v>
      </c>
      <c r="U209" s="26">
        <f t="shared" si="81"/>
        <v>1270</v>
      </c>
      <c r="V209" s="26">
        <f t="shared" si="81"/>
        <v>0</v>
      </c>
      <c r="W209" s="26">
        <f t="shared" si="81"/>
        <v>0</v>
      </c>
    </row>
    <row r="210" s="19" customFormat="1" customHeight="1" spans="1:23">
      <c r="A210" s="39">
        <v>22401</v>
      </c>
      <c r="B210" s="40" t="s">
        <v>1649</v>
      </c>
      <c r="C210" s="26">
        <v>275</v>
      </c>
      <c r="D210" s="26">
        <f t="shared" ref="D210:D218" si="82">SUM(E210:S210)</f>
        <v>57</v>
      </c>
      <c r="E210" s="26">
        <v>0</v>
      </c>
      <c r="F210" s="26">
        <v>0</v>
      </c>
      <c r="G210" s="26">
        <v>57</v>
      </c>
      <c r="H210" s="26">
        <v>0</v>
      </c>
      <c r="I210" s="26">
        <v>0</v>
      </c>
      <c r="J210" s="26">
        <v>0</v>
      </c>
      <c r="K210" s="26">
        <v>0</v>
      </c>
      <c r="L210" s="26">
        <v>0</v>
      </c>
      <c r="M210" s="26">
        <v>0</v>
      </c>
      <c r="N210" s="26">
        <v>0</v>
      </c>
      <c r="O210" s="26">
        <v>0</v>
      </c>
      <c r="P210" s="26">
        <v>0</v>
      </c>
      <c r="Q210" s="26">
        <v>0</v>
      </c>
      <c r="R210" s="26">
        <v>0</v>
      </c>
      <c r="S210" s="26">
        <v>0</v>
      </c>
      <c r="T210" s="26">
        <f t="shared" ref="T210:T218" si="83">C210+D210</f>
        <v>332</v>
      </c>
      <c r="U210" s="26">
        <f>'[51]L02'!C1258</f>
        <v>332</v>
      </c>
      <c r="V210" s="26">
        <f t="shared" ref="V210:V218" si="84">T210-U210</f>
        <v>0</v>
      </c>
      <c r="W210" s="26">
        <v>0</v>
      </c>
    </row>
    <row r="211" s="19" customFormat="1" customHeight="1" spans="1:23">
      <c r="A211" s="39">
        <v>22402</v>
      </c>
      <c r="B211" s="40" t="s">
        <v>1657</v>
      </c>
      <c r="C211" s="26">
        <v>804</v>
      </c>
      <c r="D211" s="26">
        <f t="shared" si="82"/>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f t="shared" si="83"/>
        <v>804</v>
      </c>
      <c r="U211" s="26">
        <f>'[51]L02'!C1270</f>
        <v>804</v>
      </c>
      <c r="V211" s="26">
        <f t="shared" si="84"/>
        <v>0</v>
      </c>
      <c r="W211" s="26">
        <v>0</v>
      </c>
    </row>
    <row r="212" s="19" customFormat="1" customHeight="1" spans="1:23">
      <c r="A212" s="39">
        <v>22403</v>
      </c>
      <c r="B212" s="40" t="s">
        <v>1660</v>
      </c>
      <c r="C212" s="26">
        <v>0</v>
      </c>
      <c r="D212" s="26">
        <f t="shared" si="82"/>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f t="shared" si="83"/>
        <v>0</v>
      </c>
      <c r="U212" s="26">
        <f>'[51]L02'!C1276</f>
        <v>0</v>
      </c>
      <c r="V212" s="26">
        <f t="shared" si="84"/>
        <v>0</v>
      </c>
      <c r="W212" s="26">
        <v>0</v>
      </c>
    </row>
    <row r="213" s="19" customFormat="1" customHeight="1" spans="1:23">
      <c r="A213" s="39">
        <v>22404</v>
      </c>
      <c r="B213" s="40" t="s">
        <v>1663</v>
      </c>
      <c r="C213" s="26">
        <v>0</v>
      </c>
      <c r="D213" s="26">
        <f t="shared" si="82"/>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f t="shared" si="83"/>
        <v>0</v>
      </c>
      <c r="U213" s="26">
        <f>'[51]L02'!C1282</f>
        <v>0</v>
      </c>
      <c r="V213" s="26">
        <f t="shared" si="84"/>
        <v>0</v>
      </c>
      <c r="W213" s="26">
        <v>0</v>
      </c>
    </row>
    <row r="214" s="19" customFormat="1" customHeight="1" spans="1:23">
      <c r="A214" s="39">
        <v>22405</v>
      </c>
      <c r="B214" s="40" t="s">
        <v>1667</v>
      </c>
      <c r="C214" s="26">
        <v>0</v>
      </c>
      <c r="D214" s="26">
        <f t="shared" si="82"/>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f t="shared" si="83"/>
        <v>0</v>
      </c>
      <c r="U214" s="26">
        <f>'[51]L02'!C1290</f>
        <v>0</v>
      </c>
      <c r="V214" s="26">
        <f t="shared" si="84"/>
        <v>0</v>
      </c>
      <c r="W214" s="26">
        <v>0</v>
      </c>
    </row>
    <row r="215" s="19" customFormat="1" customHeight="1" spans="1:23">
      <c r="A215" s="39">
        <v>22406</v>
      </c>
      <c r="B215" s="40" t="s">
        <v>1677</v>
      </c>
      <c r="C215" s="26">
        <v>0</v>
      </c>
      <c r="D215" s="26">
        <f t="shared" si="82"/>
        <v>1</v>
      </c>
      <c r="E215" s="26">
        <v>0</v>
      </c>
      <c r="F215" s="26">
        <v>1</v>
      </c>
      <c r="G215" s="26">
        <v>0</v>
      </c>
      <c r="H215" s="26">
        <v>0</v>
      </c>
      <c r="I215" s="26">
        <v>0</v>
      </c>
      <c r="J215" s="26">
        <v>0</v>
      </c>
      <c r="K215" s="26">
        <v>0</v>
      </c>
      <c r="L215" s="26">
        <v>0</v>
      </c>
      <c r="M215" s="26">
        <v>0</v>
      </c>
      <c r="N215" s="26">
        <v>0</v>
      </c>
      <c r="O215" s="26">
        <v>0</v>
      </c>
      <c r="P215" s="26">
        <v>0</v>
      </c>
      <c r="Q215" s="26">
        <v>0</v>
      </c>
      <c r="R215" s="26">
        <v>0</v>
      </c>
      <c r="S215" s="26">
        <v>0</v>
      </c>
      <c r="T215" s="26">
        <f t="shared" si="83"/>
        <v>1</v>
      </c>
      <c r="U215" s="26">
        <f>'[51]L02'!C1303</f>
        <v>1</v>
      </c>
      <c r="V215" s="26">
        <f t="shared" si="84"/>
        <v>0</v>
      </c>
      <c r="W215" s="26">
        <v>0</v>
      </c>
    </row>
    <row r="216" s="19" customFormat="1" customHeight="1" spans="1:23">
      <c r="A216" s="39">
        <v>22407</v>
      </c>
      <c r="B216" s="40" t="s">
        <v>1681</v>
      </c>
      <c r="C216" s="26">
        <v>0</v>
      </c>
      <c r="D216" s="26">
        <f t="shared" si="82"/>
        <v>46</v>
      </c>
      <c r="E216" s="26">
        <v>0</v>
      </c>
      <c r="F216" s="26">
        <v>46</v>
      </c>
      <c r="G216" s="26">
        <v>0</v>
      </c>
      <c r="H216" s="26">
        <v>0</v>
      </c>
      <c r="I216" s="26">
        <v>0</v>
      </c>
      <c r="J216" s="26">
        <v>0</v>
      </c>
      <c r="K216" s="26">
        <v>0</v>
      </c>
      <c r="L216" s="26">
        <v>0</v>
      </c>
      <c r="M216" s="26">
        <v>0</v>
      </c>
      <c r="N216" s="26">
        <v>0</v>
      </c>
      <c r="O216" s="26">
        <v>0</v>
      </c>
      <c r="P216" s="26">
        <v>0</v>
      </c>
      <c r="Q216" s="26">
        <v>0</v>
      </c>
      <c r="R216" s="26">
        <v>0</v>
      </c>
      <c r="S216" s="26">
        <v>0</v>
      </c>
      <c r="T216" s="26">
        <f t="shared" si="83"/>
        <v>46</v>
      </c>
      <c r="U216" s="26">
        <f>'[51]L02'!C1307</f>
        <v>46</v>
      </c>
      <c r="V216" s="26">
        <f t="shared" si="84"/>
        <v>0</v>
      </c>
      <c r="W216" s="26">
        <v>0</v>
      </c>
    </row>
    <row r="217" s="19" customFormat="1" customHeight="1" spans="1:23">
      <c r="A217" s="39">
        <v>22499</v>
      </c>
      <c r="B217" s="40" t="s">
        <v>1771</v>
      </c>
      <c r="C217" s="26">
        <v>0</v>
      </c>
      <c r="D217" s="26">
        <f t="shared" si="82"/>
        <v>87</v>
      </c>
      <c r="E217" s="26">
        <v>0</v>
      </c>
      <c r="F217" s="26">
        <v>37</v>
      </c>
      <c r="G217" s="26">
        <v>50</v>
      </c>
      <c r="H217" s="26">
        <v>0</v>
      </c>
      <c r="I217" s="26">
        <v>0</v>
      </c>
      <c r="J217" s="26">
        <v>0</v>
      </c>
      <c r="K217" s="26">
        <v>0</v>
      </c>
      <c r="L217" s="26">
        <v>0</v>
      </c>
      <c r="M217" s="26">
        <v>0</v>
      </c>
      <c r="N217" s="26">
        <v>0</v>
      </c>
      <c r="O217" s="26">
        <v>0</v>
      </c>
      <c r="P217" s="26">
        <v>0</v>
      </c>
      <c r="Q217" s="26">
        <v>0</v>
      </c>
      <c r="R217" s="26">
        <v>0</v>
      </c>
      <c r="S217" s="26">
        <v>0</v>
      </c>
      <c r="T217" s="26">
        <f t="shared" si="83"/>
        <v>87</v>
      </c>
      <c r="U217" s="26">
        <f>'[51]L02'!C1311</f>
        <v>87</v>
      </c>
      <c r="V217" s="26">
        <f t="shared" si="84"/>
        <v>0</v>
      </c>
      <c r="W217" s="26">
        <v>0</v>
      </c>
    </row>
    <row r="218" s="19" customFormat="1" customHeight="1" spans="1:23">
      <c r="A218" s="39">
        <v>227</v>
      </c>
      <c r="B218" s="61" t="s">
        <v>1772</v>
      </c>
      <c r="C218" s="26">
        <v>0</v>
      </c>
      <c r="D218" s="26">
        <f t="shared" si="82"/>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f t="shared" si="83"/>
        <v>0</v>
      </c>
      <c r="U218" s="26">
        <f>[51]ML!A37</f>
        <v>0</v>
      </c>
      <c r="V218" s="26">
        <f t="shared" si="84"/>
        <v>0</v>
      </c>
      <c r="W218" s="26">
        <v>0</v>
      </c>
    </row>
    <row r="219" s="19" customFormat="1" ht="17.25" customHeight="1" spans="1:23">
      <c r="A219" s="39">
        <v>229</v>
      </c>
      <c r="B219" s="61" t="s">
        <v>1687</v>
      </c>
      <c r="C219" s="26">
        <f t="shared" ref="C219:W219" si="85">SUM(C220:C221)</f>
        <v>0</v>
      </c>
      <c r="D219" s="26">
        <f t="shared" si="85"/>
        <v>0</v>
      </c>
      <c r="E219" s="26">
        <f t="shared" si="85"/>
        <v>0</v>
      </c>
      <c r="F219" s="26">
        <f t="shared" si="85"/>
        <v>0</v>
      </c>
      <c r="G219" s="26">
        <f t="shared" si="85"/>
        <v>0</v>
      </c>
      <c r="H219" s="26">
        <f t="shared" si="85"/>
        <v>0</v>
      </c>
      <c r="I219" s="26">
        <f t="shared" si="85"/>
        <v>0</v>
      </c>
      <c r="J219" s="26">
        <f t="shared" si="85"/>
        <v>0</v>
      </c>
      <c r="K219" s="26">
        <f t="shared" si="85"/>
        <v>0</v>
      </c>
      <c r="L219" s="26">
        <f t="shared" si="85"/>
        <v>0</v>
      </c>
      <c r="M219" s="26">
        <f t="shared" si="85"/>
        <v>0</v>
      </c>
      <c r="N219" s="26">
        <f t="shared" si="85"/>
        <v>0</v>
      </c>
      <c r="O219" s="26">
        <f t="shared" si="85"/>
        <v>0</v>
      </c>
      <c r="P219" s="26">
        <f t="shared" si="85"/>
        <v>0</v>
      </c>
      <c r="Q219" s="26">
        <f t="shared" si="85"/>
        <v>0</v>
      </c>
      <c r="R219" s="26">
        <f t="shared" si="85"/>
        <v>0</v>
      </c>
      <c r="S219" s="26">
        <f t="shared" si="85"/>
        <v>0</v>
      </c>
      <c r="T219" s="26">
        <f t="shared" si="85"/>
        <v>0</v>
      </c>
      <c r="U219" s="26">
        <f t="shared" si="85"/>
        <v>0</v>
      </c>
      <c r="V219" s="26">
        <f t="shared" si="85"/>
        <v>0</v>
      </c>
      <c r="W219" s="26">
        <f t="shared" si="85"/>
        <v>0</v>
      </c>
    </row>
    <row r="220" s="19" customFormat="1" customHeight="1" spans="1:23">
      <c r="A220" s="39">
        <v>22902</v>
      </c>
      <c r="B220" s="40" t="s">
        <v>1773</v>
      </c>
      <c r="C220" s="26">
        <v>0</v>
      </c>
      <c r="D220" s="26">
        <f t="shared" ref="D220:D225" si="86">SUM(E220:S220)</f>
        <v>0</v>
      </c>
      <c r="E220" s="26">
        <v>0</v>
      </c>
      <c r="F220" s="26">
        <v>0</v>
      </c>
      <c r="G220" s="26">
        <v>0</v>
      </c>
      <c r="H220" s="26">
        <v>0</v>
      </c>
      <c r="I220" s="26">
        <v>0</v>
      </c>
      <c r="J220" s="26">
        <v>0</v>
      </c>
      <c r="K220" s="26">
        <v>0</v>
      </c>
      <c r="L220" s="26">
        <v>0</v>
      </c>
      <c r="M220" s="26">
        <v>0</v>
      </c>
      <c r="N220" s="26">
        <v>0</v>
      </c>
      <c r="O220" s="26">
        <v>0</v>
      </c>
      <c r="P220" s="26">
        <v>0</v>
      </c>
      <c r="Q220" s="26">
        <v>0</v>
      </c>
      <c r="R220" s="26">
        <v>0</v>
      </c>
      <c r="S220" s="26">
        <v>0</v>
      </c>
      <c r="T220" s="26">
        <f t="shared" ref="T220:T225" si="87">C220+D220</f>
        <v>0</v>
      </c>
      <c r="U220" s="26">
        <f>[51]ML!A37</f>
        <v>0</v>
      </c>
      <c r="V220" s="26">
        <f t="shared" ref="V220:V225" si="88">T220-U220</f>
        <v>0</v>
      </c>
      <c r="W220" s="26">
        <v>0</v>
      </c>
    </row>
    <row r="221" s="19" customFormat="1" customHeight="1" spans="1:23">
      <c r="A221" s="39">
        <v>22999</v>
      </c>
      <c r="B221" s="40" t="s">
        <v>1688</v>
      </c>
      <c r="C221" s="26">
        <v>0</v>
      </c>
      <c r="D221" s="26">
        <f t="shared" si="8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f t="shared" si="87"/>
        <v>0</v>
      </c>
      <c r="U221" s="26">
        <f>'[51]L02'!C1314</f>
        <v>0</v>
      </c>
      <c r="V221" s="26">
        <f t="shared" si="88"/>
        <v>0</v>
      </c>
      <c r="W221" s="26">
        <v>0</v>
      </c>
    </row>
    <row r="222" s="19" customFormat="1" customHeight="1" spans="1:23">
      <c r="A222" s="39">
        <v>232</v>
      </c>
      <c r="B222" s="61" t="s">
        <v>1690</v>
      </c>
      <c r="C222" s="26">
        <f t="shared" ref="C222:W222" si="89">SUM(C223:C225)</f>
        <v>2040</v>
      </c>
      <c r="D222" s="26">
        <f t="shared" si="89"/>
        <v>0</v>
      </c>
      <c r="E222" s="26">
        <f t="shared" si="89"/>
        <v>0</v>
      </c>
      <c r="F222" s="26">
        <f t="shared" si="89"/>
        <v>0</v>
      </c>
      <c r="G222" s="26">
        <f t="shared" si="89"/>
        <v>0</v>
      </c>
      <c r="H222" s="26">
        <f t="shared" si="89"/>
        <v>0</v>
      </c>
      <c r="I222" s="26">
        <f t="shared" si="89"/>
        <v>0</v>
      </c>
      <c r="J222" s="26">
        <f t="shared" si="89"/>
        <v>0</v>
      </c>
      <c r="K222" s="26">
        <f t="shared" si="89"/>
        <v>0</v>
      </c>
      <c r="L222" s="26">
        <f t="shared" si="89"/>
        <v>0</v>
      </c>
      <c r="M222" s="26">
        <f t="shared" si="89"/>
        <v>0</v>
      </c>
      <c r="N222" s="26">
        <f t="shared" si="89"/>
        <v>0</v>
      </c>
      <c r="O222" s="26">
        <f t="shared" si="89"/>
        <v>0</v>
      </c>
      <c r="P222" s="26">
        <f t="shared" si="89"/>
        <v>0</v>
      </c>
      <c r="Q222" s="26">
        <f t="shared" si="89"/>
        <v>0</v>
      </c>
      <c r="R222" s="26">
        <f t="shared" si="89"/>
        <v>0</v>
      </c>
      <c r="S222" s="26">
        <f t="shared" si="89"/>
        <v>0</v>
      </c>
      <c r="T222" s="26">
        <f t="shared" si="89"/>
        <v>2040</v>
      </c>
      <c r="U222" s="26">
        <f t="shared" si="89"/>
        <v>2040</v>
      </c>
      <c r="V222" s="26">
        <f t="shared" si="89"/>
        <v>0</v>
      </c>
      <c r="W222" s="26">
        <f t="shared" si="89"/>
        <v>0</v>
      </c>
    </row>
    <row r="223" s="19" customFormat="1" customHeight="1" spans="1:23">
      <c r="A223" s="39">
        <v>23201</v>
      </c>
      <c r="B223" s="40" t="s">
        <v>1691</v>
      </c>
      <c r="C223" s="26">
        <v>0</v>
      </c>
      <c r="D223" s="26">
        <f t="shared" si="8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f t="shared" si="87"/>
        <v>0</v>
      </c>
      <c r="U223" s="26">
        <f>'[51]L02'!C1317</f>
        <v>0</v>
      </c>
      <c r="V223" s="26">
        <f t="shared" si="88"/>
        <v>0</v>
      </c>
      <c r="W223" s="26">
        <v>0</v>
      </c>
    </row>
    <row r="224" s="19" customFormat="1" customHeight="1" spans="1:23">
      <c r="A224" s="39">
        <v>23202</v>
      </c>
      <c r="B224" s="40" t="s">
        <v>1692</v>
      </c>
      <c r="C224" s="26">
        <v>0</v>
      </c>
      <c r="D224" s="26">
        <f t="shared" si="8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f t="shared" si="87"/>
        <v>0</v>
      </c>
      <c r="U224" s="26">
        <f>'[51]L02'!C1318</f>
        <v>0</v>
      </c>
      <c r="V224" s="26">
        <f t="shared" si="88"/>
        <v>0</v>
      </c>
      <c r="W224" s="26">
        <v>0</v>
      </c>
    </row>
    <row r="225" s="19" customFormat="1" customHeight="1" spans="1:23">
      <c r="A225" s="39">
        <v>23203</v>
      </c>
      <c r="B225" s="40" t="s">
        <v>1693</v>
      </c>
      <c r="C225" s="26">
        <v>2040</v>
      </c>
      <c r="D225" s="26">
        <f t="shared" si="8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f t="shared" si="87"/>
        <v>2040</v>
      </c>
      <c r="U225" s="26">
        <f>'[51]L02'!C1319</f>
        <v>2040</v>
      </c>
      <c r="V225" s="26">
        <f t="shared" si="88"/>
        <v>0</v>
      </c>
      <c r="W225" s="26">
        <v>0</v>
      </c>
    </row>
    <row r="226" s="19" customFormat="1" customHeight="1" spans="1:23">
      <c r="A226" s="39">
        <v>233</v>
      </c>
      <c r="B226" s="61" t="s">
        <v>1698</v>
      </c>
      <c r="C226" s="26">
        <f t="shared" ref="C226:W226" si="90">SUM(C227:C229)</f>
        <v>0</v>
      </c>
      <c r="D226" s="26">
        <f t="shared" si="90"/>
        <v>0</v>
      </c>
      <c r="E226" s="26">
        <f t="shared" si="90"/>
        <v>0</v>
      </c>
      <c r="F226" s="26">
        <f t="shared" si="90"/>
        <v>0</v>
      </c>
      <c r="G226" s="26">
        <f t="shared" si="90"/>
        <v>0</v>
      </c>
      <c r="H226" s="26">
        <f t="shared" si="90"/>
        <v>0</v>
      </c>
      <c r="I226" s="26">
        <f t="shared" si="90"/>
        <v>0</v>
      </c>
      <c r="J226" s="26">
        <f t="shared" si="90"/>
        <v>0</v>
      </c>
      <c r="K226" s="26">
        <f t="shared" si="90"/>
        <v>0</v>
      </c>
      <c r="L226" s="26">
        <f t="shared" si="90"/>
        <v>0</v>
      </c>
      <c r="M226" s="26">
        <f t="shared" si="90"/>
        <v>0</v>
      </c>
      <c r="N226" s="26">
        <f t="shared" si="90"/>
        <v>0</v>
      </c>
      <c r="O226" s="26">
        <f t="shared" si="90"/>
        <v>0</v>
      </c>
      <c r="P226" s="26">
        <f t="shared" si="90"/>
        <v>0</v>
      </c>
      <c r="Q226" s="26">
        <f t="shared" si="90"/>
        <v>0</v>
      </c>
      <c r="R226" s="26">
        <f t="shared" si="90"/>
        <v>0</v>
      </c>
      <c r="S226" s="26">
        <f t="shared" si="90"/>
        <v>0</v>
      </c>
      <c r="T226" s="26">
        <f t="shared" si="90"/>
        <v>0</v>
      </c>
      <c r="U226" s="26">
        <f t="shared" si="90"/>
        <v>0</v>
      </c>
      <c r="V226" s="26">
        <f t="shared" si="90"/>
        <v>0</v>
      </c>
      <c r="W226" s="26">
        <f t="shared" si="90"/>
        <v>0</v>
      </c>
    </row>
    <row r="227" s="19" customFormat="1" customHeight="1" spans="1:23">
      <c r="A227" s="39">
        <v>23301</v>
      </c>
      <c r="B227" s="40" t="s">
        <v>1699</v>
      </c>
      <c r="C227" s="26">
        <v>0</v>
      </c>
      <c r="D227" s="26">
        <f t="shared" ref="D227:D229" si="91">SUM(E227:S227)</f>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f t="shared" ref="T227:T229" si="92">C227+D227</f>
        <v>0</v>
      </c>
      <c r="U227" s="26">
        <f>'[51]L02'!C1325</f>
        <v>0</v>
      </c>
      <c r="V227" s="26">
        <f t="shared" ref="V227:V229" si="93">T227-U227</f>
        <v>0</v>
      </c>
      <c r="W227" s="26">
        <v>0</v>
      </c>
    </row>
    <row r="228" s="19" customFormat="1" customHeight="1" spans="1:23">
      <c r="A228" s="39">
        <v>23302</v>
      </c>
      <c r="B228" s="40" t="s">
        <v>1700</v>
      </c>
      <c r="C228" s="26">
        <v>0</v>
      </c>
      <c r="D228" s="26">
        <f t="shared" si="91"/>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f t="shared" si="92"/>
        <v>0</v>
      </c>
      <c r="U228" s="26">
        <f>'[51]L02'!C1326</f>
        <v>0</v>
      </c>
      <c r="V228" s="26">
        <f t="shared" si="93"/>
        <v>0</v>
      </c>
      <c r="W228" s="26">
        <v>0</v>
      </c>
    </row>
    <row r="229" s="19" customFormat="1" customHeight="1" spans="1:23">
      <c r="A229" s="39">
        <v>23303</v>
      </c>
      <c r="B229" s="40" t="s">
        <v>1701</v>
      </c>
      <c r="C229" s="26">
        <v>0</v>
      </c>
      <c r="D229" s="26">
        <f t="shared" si="91"/>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f t="shared" si="92"/>
        <v>0</v>
      </c>
      <c r="U229" s="26">
        <f>'[51]L02'!C1327</f>
        <v>0</v>
      </c>
      <c r="V229" s="26">
        <f t="shared" si="93"/>
        <v>0</v>
      </c>
      <c r="W229" s="26">
        <v>0</v>
      </c>
    </row>
  </sheetData>
  <mergeCells count="26">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printOptions horizontalCentered="1"/>
  <pageMargins left="0.751388888888889" right="0.751388888888889" top="1" bottom="1" header="0.511805555555556" footer="0.511805555555556"/>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8"/>
  <sheetViews>
    <sheetView workbookViewId="0">
      <selection activeCell="A2" sqref="A2:D2"/>
    </sheetView>
  </sheetViews>
  <sheetFormatPr defaultColWidth="12.1833333333333" defaultRowHeight="16.95" customHeight="1" outlineLevelCol="3"/>
  <cols>
    <col min="1" max="1" width="38.5" style="19" customWidth="1"/>
    <col min="2" max="2" width="19.5083333333333" style="19" customWidth="1"/>
    <col min="3" max="3" width="38.25" style="19" customWidth="1"/>
    <col min="4" max="4" width="19.5083333333333" style="19" customWidth="1"/>
    <col min="5" max="256" width="12.1833333333333" style="19" customWidth="1"/>
    <col min="257" max="16384" width="12.1833333333333" style="19"/>
  </cols>
  <sheetData>
    <row r="1" s="49" customFormat="1" ht="20.25" spans="1:4">
      <c r="A1" s="50" t="s">
        <v>1774</v>
      </c>
      <c r="D1" s="51"/>
    </row>
    <row r="2" s="32" customFormat="1" ht="27" spans="1:4">
      <c r="A2" s="52" t="s">
        <v>1775</v>
      </c>
      <c r="B2" s="52"/>
      <c r="C2" s="52"/>
      <c r="D2" s="53"/>
    </row>
    <row r="3" s="19" customFormat="1" ht="17" customHeight="1" spans="1:4">
      <c r="A3" s="22" t="s">
        <v>674</v>
      </c>
      <c r="B3" s="22"/>
      <c r="C3" s="22"/>
      <c r="D3" s="22"/>
    </row>
    <row r="4" s="19" customFormat="1" ht="17" customHeight="1" spans="1:4">
      <c r="A4" s="23" t="s">
        <v>1776</v>
      </c>
      <c r="B4" s="23" t="s">
        <v>1777</v>
      </c>
      <c r="C4" s="23" t="s">
        <v>1776</v>
      </c>
      <c r="D4" s="23" t="s">
        <v>1777</v>
      </c>
    </row>
    <row r="5" s="19" customFormat="1" ht="17" customHeight="1" spans="1:4">
      <c r="A5" s="25" t="s">
        <v>17</v>
      </c>
      <c r="B5" s="26">
        <f>'[52]L01'!C5</f>
        <v>40563</v>
      </c>
      <c r="C5" s="25" t="s">
        <v>675</v>
      </c>
      <c r="D5" s="26">
        <f>'[52]L02'!C5</f>
        <v>184103</v>
      </c>
    </row>
    <row r="6" s="19" customFormat="1" ht="17" customHeight="1" spans="1:4">
      <c r="A6" s="25" t="s">
        <v>1778</v>
      </c>
      <c r="B6" s="26">
        <f>SUM(B7,B14,B50)</f>
        <v>96054</v>
      </c>
      <c r="C6" s="25" t="s">
        <v>1779</v>
      </c>
      <c r="D6" s="26">
        <f>SUM(D7,D14,D50)</f>
        <v>0</v>
      </c>
    </row>
    <row r="7" s="19" customFormat="1" ht="17" customHeight="1" spans="1:4">
      <c r="A7" s="25" t="s">
        <v>1780</v>
      </c>
      <c r="B7" s="26">
        <f>SUM(B8:B13)</f>
        <v>1806</v>
      </c>
      <c r="C7" s="25" t="s">
        <v>1781</v>
      </c>
      <c r="D7" s="26">
        <f>SUM(D8:D13)</f>
        <v>0</v>
      </c>
    </row>
    <row r="8" s="19" customFormat="1" customHeight="1" spans="1:4">
      <c r="A8" s="27" t="s">
        <v>1782</v>
      </c>
      <c r="B8" s="26">
        <v>171</v>
      </c>
      <c r="C8" s="27" t="s">
        <v>1783</v>
      </c>
      <c r="D8" s="26">
        <v>0</v>
      </c>
    </row>
    <row r="9" s="19" customFormat="1" customHeight="1" spans="1:4">
      <c r="A9" s="27" t="s">
        <v>1784</v>
      </c>
      <c r="B9" s="26">
        <v>0</v>
      </c>
      <c r="C9" s="27" t="s">
        <v>1785</v>
      </c>
      <c r="D9" s="26">
        <v>0</v>
      </c>
    </row>
    <row r="10" s="19" customFormat="1" customHeight="1" spans="1:4">
      <c r="A10" s="27" t="s">
        <v>1786</v>
      </c>
      <c r="B10" s="26">
        <v>0</v>
      </c>
      <c r="C10" s="27" t="s">
        <v>1787</v>
      </c>
      <c r="D10" s="26">
        <v>0</v>
      </c>
    </row>
    <row r="11" s="19" customFormat="1" customHeight="1" spans="1:4">
      <c r="A11" s="27" t="s">
        <v>1788</v>
      </c>
      <c r="B11" s="26">
        <v>0</v>
      </c>
      <c r="C11" s="27" t="s">
        <v>1789</v>
      </c>
      <c r="D11" s="26">
        <v>0</v>
      </c>
    </row>
    <row r="12" s="19" customFormat="1" customHeight="1" spans="1:4">
      <c r="A12" s="27" t="s">
        <v>1790</v>
      </c>
      <c r="B12" s="26">
        <v>-698</v>
      </c>
      <c r="C12" s="27" t="s">
        <v>1791</v>
      </c>
      <c r="D12" s="26">
        <v>0</v>
      </c>
    </row>
    <row r="13" s="19" customFormat="1" customHeight="1" spans="1:4">
      <c r="A13" s="27" t="s">
        <v>1792</v>
      </c>
      <c r="B13" s="26">
        <v>2333</v>
      </c>
      <c r="C13" s="27" t="s">
        <v>1793</v>
      </c>
      <c r="D13" s="26">
        <v>0</v>
      </c>
    </row>
    <row r="14" s="19" customFormat="1" customHeight="1" spans="1:4">
      <c r="A14" s="25" t="s">
        <v>1794</v>
      </c>
      <c r="B14" s="26">
        <f>SUM(B15:B49)</f>
        <v>56028</v>
      </c>
      <c r="C14" s="25" t="s">
        <v>1795</v>
      </c>
      <c r="D14" s="26">
        <f>SUM(D15:D49)</f>
        <v>0</v>
      </c>
    </row>
    <row r="15" s="19" customFormat="1" customHeight="1" spans="1:4">
      <c r="A15" s="27" t="s">
        <v>1796</v>
      </c>
      <c r="B15" s="26">
        <v>0</v>
      </c>
      <c r="C15" s="27" t="s">
        <v>1797</v>
      </c>
      <c r="D15" s="26">
        <v>0</v>
      </c>
    </row>
    <row r="16" s="19" customFormat="1" customHeight="1" spans="1:4">
      <c r="A16" s="27" t="s">
        <v>1798</v>
      </c>
      <c r="B16" s="26">
        <v>11493</v>
      </c>
      <c r="C16" s="27" t="s">
        <v>1799</v>
      </c>
      <c r="D16" s="26">
        <v>0</v>
      </c>
    </row>
    <row r="17" s="19" customFormat="1" customHeight="1" spans="1:4">
      <c r="A17" s="27" t="s">
        <v>1800</v>
      </c>
      <c r="B17" s="26">
        <v>1556</v>
      </c>
      <c r="C17" s="27" t="s">
        <v>1801</v>
      </c>
      <c r="D17" s="26">
        <v>0</v>
      </c>
    </row>
    <row r="18" s="19" customFormat="1" customHeight="1" spans="1:4">
      <c r="A18" s="27" t="s">
        <v>1802</v>
      </c>
      <c r="B18" s="26">
        <v>314</v>
      </c>
      <c r="C18" s="27" t="s">
        <v>1803</v>
      </c>
      <c r="D18" s="26">
        <v>0</v>
      </c>
    </row>
    <row r="19" s="19" customFormat="1" customHeight="1" spans="1:4">
      <c r="A19" s="27" t="s">
        <v>1804</v>
      </c>
      <c r="B19" s="26">
        <v>0</v>
      </c>
      <c r="C19" s="27" t="s">
        <v>1805</v>
      </c>
      <c r="D19" s="26">
        <v>0</v>
      </c>
    </row>
    <row r="20" s="19" customFormat="1" customHeight="1" spans="1:4">
      <c r="A20" s="27" t="s">
        <v>1806</v>
      </c>
      <c r="B20" s="26">
        <v>915</v>
      </c>
      <c r="C20" s="27" t="s">
        <v>1807</v>
      </c>
      <c r="D20" s="26">
        <v>0</v>
      </c>
    </row>
    <row r="21" s="19" customFormat="1" customHeight="1" spans="1:4">
      <c r="A21" s="27" t="s">
        <v>1808</v>
      </c>
      <c r="B21" s="26">
        <v>25</v>
      </c>
      <c r="C21" s="27" t="s">
        <v>1809</v>
      </c>
      <c r="D21" s="26">
        <v>0</v>
      </c>
    </row>
    <row r="22" s="19" customFormat="1" customHeight="1" spans="1:4">
      <c r="A22" s="27" t="s">
        <v>1810</v>
      </c>
      <c r="B22" s="26">
        <v>0</v>
      </c>
      <c r="C22" s="27" t="s">
        <v>1811</v>
      </c>
      <c r="D22" s="26">
        <v>0</v>
      </c>
    </row>
    <row r="23" s="19" customFormat="1" customHeight="1" spans="1:4">
      <c r="A23" s="27" t="s">
        <v>1812</v>
      </c>
      <c r="B23" s="26">
        <v>2210</v>
      </c>
      <c r="C23" s="27" t="s">
        <v>1813</v>
      </c>
      <c r="D23" s="26">
        <v>0</v>
      </c>
    </row>
    <row r="24" s="19" customFormat="1" customHeight="1" spans="1:4">
      <c r="A24" s="27" t="s">
        <v>1814</v>
      </c>
      <c r="B24" s="26">
        <v>0</v>
      </c>
      <c r="C24" s="27" t="s">
        <v>1815</v>
      </c>
      <c r="D24" s="26">
        <v>0</v>
      </c>
    </row>
    <row r="25" s="19" customFormat="1" customHeight="1" spans="1:4">
      <c r="A25" s="27" t="s">
        <v>1816</v>
      </c>
      <c r="B25" s="26">
        <v>0</v>
      </c>
      <c r="C25" s="27" t="s">
        <v>1817</v>
      </c>
      <c r="D25" s="26">
        <v>0</v>
      </c>
    </row>
    <row r="26" s="19" customFormat="1" customHeight="1" spans="1:4">
      <c r="A26" s="27" t="s">
        <v>1818</v>
      </c>
      <c r="B26" s="26">
        <v>0</v>
      </c>
      <c r="C26" s="27" t="s">
        <v>1819</v>
      </c>
      <c r="D26" s="26">
        <v>0</v>
      </c>
    </row>
    <row r="27" s="19" customFormat="1" customHeight="1" spans="1:4">
      <c r="A27" s="27" t="s">
        <v>1820</v>
      </c>
      <c r="B27" s="26">
        <v>39</v>
      </c>
      <c r="C27" s="27" t="s">
        <v>1821</v>
      </c>
      <c r="D27" s="26">
        <v>0</v>
      </c>
    </row>
    <row r="28" s="19" customFormat="1" customHeight="1" spans="1:4">
      <c r="A28" s="27" t="s">
        <v>1822</v>
      </c>
      <c r="B28" s="26">
        <v>0</v>
      </c>
      <c r="C28" s="27" t="s">
        <v>1823</v>
      </c>
      <c r="D28" s="26">
        <v>0</v>
      </c>
    </row>
    <row r="29" s="19" customFormat="1" customHeight="1" spans="1:4">
      <c r="A29" s="27" t="s">
        <v>1824</v>
      </c>
      <c r="B29" s="26">
        <v>0</v>
      </c>
      <c r="C29" s="27" t="s">
        <v>1825</v>
      </c>
      <c r="D29" s="26">
        <v>0</v>
      </c>
    </row>
    <row r="30" s="19" customFormat="1" customHeight="1" spans="1:4">
      <c r="A30" s="27" t="s">
        <v>1826</v>
      </c>
      <c r="B30" s="26">
        <v>0</v>
      </c>
      <c r="C30" s="27" t="s">
        <v>1827</v>
      </c>
      <c r="D30" s="26">
        <v>0</v>
      </c>
    </row>
    <row r="31" s="19" customFormat="1" customHeight="1" spans="1:4">
      <c r="A31" s="27" t="s">
        <v>1828</v>
      </c>
      <c r="B31" s="26">
        <v>105</v>
      </c>
      <c r="C31" s="27" t="s">
        <v>1829</v>
      </c>
      <c r="D31" s="26">
        <v>0</v>
      </c>
    </row>
    <row r="32" s="19" customFormat="1" customHeight="1" spans="1:4">
      <c r="A32" s="27" t="s">
        <v>1830</v>
      </c>
      <c r="B32" s="26">
        <v>3818</v>
      </c>
      <c r="C32" s="27" t="s">
        <v>1831</v>
      </c>
      <c r="D32" s="26">
        <v>0</v>
      </c>
    </row>
    <row r="33" s="19" customFormat="1" customHeight="1" spans="1:4">
      <c r="A33" s="27" t="s">
        <v>1832</v>
      </c>
      <c r="B33" s="26">
        <v>0</v>
      </c>
      <c r="C33" s="27" t="s">
        <v>1833</v>
      </c>
      <c r="D33" s="26">
        <v>0</v>
      </c>
    </row>
    <row r="34" s="19" customFormat="1" customHeight="1" spans="1:4">
      <c r="A34" s="27" t="s">
        <v>1834</v>
      </c>
      <c r="B34" s="26">
        <v>163</v>
      </c>
      <c r="C34" s="27" t="s">
        <v>1835</v>
      </c>
      <c r="D34" s="26">
        <v>0</v>
      </c>
    </row>
    <row r="35" s="19" customFormat="1" customHeight="1" spans="1:4">
      <c r="A35" s="27" t="s">
        <v>1836</v>
      </c>
      <c r="B35" s="26">
        <v>3983</v>
      </c>
      <c r="C35" s="27" t="s">
        <v>1837</v>
      </c>
      <c r="D35" s="26">
        <v>0</v>
      </c>
    </row>
    <row r="36" s="19" customFormat="1" customHeight="1" spans="1:4">
      <c r="A36" s="27" t="s">
        <v>1838</v>
      </c>
      <c r="B36" s="26">
        <v>3940</v>
      </c>
      <c r="C36" s="27" t="s">
        <v>1839</v>
      </c>
      <c r="D36" s="26">
        <v>0</v>
      </c>
    </row>
    <row r="37" s="19" customFormat="1" customHeight="1" spans="1:4">
      <c r="A37" s="27" t="s">
        <v>1840</v>
      </c>
      <c r="B37" s="26">
        <v>0</v>
      </c>
      <c r="C37" s="27" t="s">
        <v>1841</v>
      </c>
      <c r="D37" s="26">
        <v>0</v>
      </c>
    </row>
    <row r="38" s="19" customFormat="1" customHeight="1" spans="1:4">
      <c r="A38" s="27" t="s">
        <v>1842</v>
      </c>
      <c r="B38" s="26">
        <v>0</v>
      </c>
      <c r="C38" s="27" t="s">
        <v>1843</v>
      </c>
      <c r="D38" s="26">
        <v>0</v>
      </c>
    </row>
    <row r="39" s="19" customFormat="1" customHeight="1" spans="1:4">
      <c r="A39" s="27" t="s">
        <v>1844</v>
      </c>
      <c r="B39" s="26">
        <v>1015</v>
      </c>
      <c r="C39" s="27" t="s">
        <v>1845</v>
      </c>
      <c r="D39" s="26">
        <v>0</v>
      </c>
    </row>
    <row r="40" s="19" customFormat="1" customHeight="1" spans="1:4">
      <c r="A40" s="27" t="s">
        <v>1846</v>
      </c>
      <c r="B40" s="26">
        <v>450</v>
      </c>
      <c r="C40" s="27" t="s">
        <v>1847</v>
      </c>
      <c r="D40" s="28">
        <v>0</v>
      </c>
    </row>
    <row r="41" s="19" customFormat="1" customHeight="1" spans="1:4">
      <c r="A41" s="27" t="s">
        <v>1848</v>
      </c>
      <c r="B41" s="26">
        <v>0</v>
      </c>
      <c r="C41" s="29" t="s">
        <v>1849</v>
      </c>
      <c r="D41" s="26">
        <v>0</v>
      </c>
    </row>
    <row r="42" s="19" customFormat="1" customHeight="1" spans="1:4">
      <c r="A42" s="27" t="s">
        <v>1850</v>
      </c>
      <c r="B42" s="26">
        <v>0</v>
      </c>
      <c r="C42" s="27" t="s">
        <v>1851</v>
      </c>
      <c r="D42" s="31">
        <v>0</v>
      </c>
    </row>
    <row r="43" s="19" customFormat="1" customHeight="1" spans="1:4">
      <c r="A43" s="27" t="s">
        <v>1852</v>
      </c>
      <c r="B43" s="26">
        <v>0</v>
      </c>
      <c r="C43" s="27" t="s">
        <v>1853</v>
      </c>
      <c r="D43" s="26">
        <v>0</v>
      </c>
    </row>
    <row r="44" s="19" customFormat="1" customHeight="1" spans="1:4">
      <c r="A44" s="27" t="s">
        <v>1854</v>
      </c>
      <c r="B44" s="26">
        <v>0</v>
      </c>
      <c r="C44" s="27" t="s">
        <v>1855</v>
      </c>
      <c r="D44" s="26">
        <v>0</v>
      </c>
    </row>
    <row r="45" s="19" customFormat="1" customHeight="1" spans="1:4">
      <c r="A45" s="27" t="s">
        <v>1856</v>
      </c>
      <c r="B45" s="26">
        <v>188</v>
      </c>
      <c r="C45" s="27" t="s">
        <v>1857</v>
      </c>
      <c r="D45" s="26">
        <v>0</v>
      </c>
    </row>
    <row r="46" s="19" customFormat="1" customHeight="1" spans="1:4">
      <c r="A46" s="27" t="s">
        <v>1858</v>
      </c>
      <c r="B46" s="26">
        <v>25</v>
      </c>
      <c r="C46" s="27" t="s">
        <v>1859</v>
      </c>
      <c r="D46" s="26">
        <v>0</v>
      </c>
    </row>
    <row r="47" s="19" customFormat="1" customHeight="1" spans="1:4">
      <c r="A47" s="27" t="s">
        <v>1860</v>
      </c>
      <c r="B47" s="26">
        <v>-4</v>
      </c>
      <c r="C47" s="27" t="s">
        <v>1861</v>
      </c>
      <c r="D47" s="26">
        <v>0</v>
      </c>
    </row>
    <row r="48" s="19" customFormat="1" customHeight="1" spans="1:4">
      <c r="A48" s="27" t="s">
        <v>1862</v>
      </c>
      <c r="B48" s="26">
        <v>0</v>
      </c>
      <c r="C48" s="27" t="s">
        <v>1863</v>
      </c>
      <c r="D48" s="26">
        <v>0</v>
      </c>
    </row>
    <row r="49" s="19" customFormat="1" customHeight="1" spans="1:4">
      <c r="A49" s="27" t="s">
        <v>1864</v>
      </c>
      <c r="B49" s="26">
        <v>25793</v>
      </c>
      <c r="C49" s="27" t="s">
        <v>1865</v>
      </c>
      <c r="D49" s="26">
        <v>0</v>
      </c>
    </row>
    <row r="50" s="19" customFormat="1" customHeight="1" spans="1:4">
      <c r="A50" s="25" t="s">
        <v>1866</v>
      </c>
      <c r="B50" s="26">
        <f>SUM(B51:B71)</f>
        <v>38220</v>
      </c>
      <c r="C50" s="25" t="s">
        <v>1867</v>
      </c>
      <c r="D50" s="26">
        <f>SUM(D51:D71)</f>
        <v>0</v>
      </c>
    </row>
    <row r="51" s="19" customFormat="1" customHeight="1" spans="1:4">
      <c r="A51" s="27" t="s">
        <v>1868</v>
      </c>
      <c r="B51" s="26">
        <v>14939</v>
      </c>
      <c r="C51" s="27" t="s">
        <v>1868</v>
      </c>
      <c r="D51" s="26">
        <v>0</v>
      </c>
    </row>
    <row r="52" s="19" customFormat="1" customHeight="1" spans="1:4">
      <c r="A52" s="27" t="s">
        <v>1869</v>
      </c>
      <c r="B52" s="26">
        <v>0</v>
      </c>
      <c r="C52" s="27" t="s">
        <v>1869</v>
      </c>
      <c r="D52" s="26">
        <v>0</v>
      </c>
    </row>
    <row r="53" s="19" customFormat="1" ht="17" customHeight="1" spans="1:4">
      <c r="A53" s="27" t="s">
        <v>1870</v>
      </c>
      <c r="B53" s="26">
        <v>3</v>
      </c>
      <c r="C53" s="27" t="s">
        <v>1870</v>
      </c>
      <c r="D53" s="26">
        <v>0</v>
      </c>
    </row>
    <row r="54" s="19" customFormat="1" ht="17" customHeight="1" spans="1:4">
      <c r="A54" s="27" t="s">
        <v>1871</v>
      </c>
      <c r="B54" s="26">
        <v>244</v>
      </c>
      <c r="C54" s="27" t="s">
        <v>1871</v>
      </c>
      <c r="D54" s="26">
        <v>0</v>
      </c>
    </row>
    <row r="55" s="19" customFormat="1" ht="17" customHeight="1" spans="1:4">
      <c r="A55" s="27" t="s">
        <v>1872</v>
      </c>
      <c r="B55" s="26">
        <v>1966</v>
      </c>
      <c r="C55" s="27" t="s">
        <v>1872</v>
      </c>
      <c r="D55" s="26">
        <v>0</v>
      </c>
    </row>
    <row r="56" s="19" customFormat="1" ht="17" customHeight="1" spans="1:4">
      <c r="A56" s="27" t="s">
        <v>1873</v>
      </c>
      <c r="B56" s="26">
        <v>1865</v>
      </c>
      <c r="C56" s="27" t="s">
        <v>1873</v>
      </c>
      <c r="D56" s="26">
        <v>0</v>
      </c>
    </row>
    <row r="57" s="19" customFormat="1" ht="17" customHeight="1" spans="1:4">
      <c r="A57" s="27" t="s">
        <v>1874</v>
      </c>
      <c r="B57" s="26">
        <v>59</v>
      </c>
      <c r="C57" s="27" t="s">
        <v>1874</v>
      </c>
      <c r="D57" s="26">
        <v>0</v>
      </c>
    </row>
    <row r="58" s="19" customFormat="1" ht="17" customHeight="1" spans="1:4">
      <c r="A58" s="27" t="s">
        <v>1875</v>
      </c>
      <c r="B58" s="26">
        <v>6020</v>
      </c>
      <c r="C58" s="27" t="s">
        <v>1875</v>
      </c>
      <c r="D58" s="26">
        <v>0</v>
      </c>
    </row>
    <row r="59" s="19" customFormat="1" ht="17" customHeight="1" spans="1:4">
      <c r="A59" s="27" t="s">
        <v>1876</v>
      </c>
      <c r="B59" s="26">
        <v>2014</v>
      </c>
      <c r="C59" s="27" t="s">
        <v>1876</v>
      </c>
      <c r="D59" s="26">
        <v>0</v>
      </c>
    </row>
    <row r="60" s="19" customFormat="1" ht="17" customHeight="1" spans="1:4">
      <c r="A60" s="27" t="s">
        <v>1877</v>
      </c>
      <c r="B60" s="26">
        <v>780</v>
      </c>
      <c r="C60" s="27" t="s">
        <v>1877</v>
      </c>
      <c r="D60" s="26">
        <v>0</v>
      </c>
    </row>
    <row r="61" s="19" customFormat="1" ht="17" customHeight="1" spans="1:4">
      <c r="A61" s="27" t="s">
        <v>1878</v>
      </c>
      <c r="B61" s="26">
        <v>2137</v>
      </c>
      <c r="C61" s="27" t="s">
        <v>1878</v>
      </c>
      <c r="D61" s="26">
        <v>0</v>
      </c>
    </row>
    <row r="62" s="19" customFormat="1" ht="17" customHeight="1" spans="1:4">
      <c r="A62" s="27" t="s">
        <v>1879</v>
      </c>
      <c r="B62" s="26">
        <v>3052</v>
      </c>
      <c r="C62" s="27" t="s">
        <v>1879</v>
      </c>
      <c r="D62" s="26">
        <v>0</v>
      </c>
    </row>
    <row r="63" s="19" customFormat="1" ht="17" customHeight="1" spans="1:4">
      <c r="A63" s="27" t="s">
        <v>1880</v>
      </c>
      <c r="B63" s="26">
        <v>249</v>
      </c>
      <c r="C63" s="27" t="s">
        <v>1880</v>
      </c>
      <c r="D63" s="26">
        <v>0</v>
      </c>
    </row>
    <row r="64" s="19" customFormat="1" ht="17" customHeight="1" spans="1:4">
      <c r="A64" s="27" t="s">
        <v>1881</v>
      </c>
      <c r="B64" s="26">
        <v>1038</v>
      </c>
      <c r="C64" s="27" t="s">
        <v>1881</v>
      </c>
      <c r="D64" s="26">
        <v>0</v>
      </c>
    </row>
    <row r="65" s="19" customFormat="1" ht="17" customHeight="1" spans="1:4">
      <c r="A65" s="27" t="s">
        <v>1882</v>
      </c>
      <c r="B65" s="26">
        <v>162</v>
      </c>
      <c r="C65" s="27" t="s">
        <v>1882</v>
      </c>
      <c r="D65" s="26">
        <v>0</v>
      </c>
    </row>
    <row r="66" s="19" customFormat="1" ht="17" customHeight="1" spans="1:4">
      <c r="A66" s="27" t="s">
        <v>1883</v>
      </c>
      <c r="B66" s="26">
        <v>20</v>
      </c>
      <c r="C66" s="27" t="s">
        <v>1883</v>
      </c>
      <c r="D66" s="26">
        <v>0</v>
      </c>
    </row>
    <row r="67" s="19" customFormat="1" ht="17" customHeight="1" spans="1:4">
      <c r="A67" s="27" t="s">
        <v>1884</v>
      </c>
      <c r="B67" s="26">
        <v>10</v>
      </c>
      <c r="C67" s="27" t="s">
        <v>1884</v>
      </c>
      <c r="D67" s="26">
        <v>0</v>
      </c>
    </row>
    <row r="68" s="19" customFormat="1" ht="17" customHeight="1" spans="1:4">
      <c r="A68" s="27" t="s">
        <v>1885</v>
      </c>
      <c r="B68" s="26">
        <v>3554</v>
      </c>
      <c r="C68" s="27" t="s">
        <v>1885</v>
      </c>
      <c r="D68" s="26">
        <v>0</v>
      </c>
    </row>
    <row r="69" s="19" customFormat="1" ht="17" customHeight="1" spans="1:4">
      <c r="A69" s="27" t="s">
        <v>1886</v>
      </c>
      <c r="B69" s="26">
        <v>1</v>
      </c>
      <c r="C69" s="27" t="s">
        <v>1886</v>
      </c>
      <c r="D69" s="26">
        <v>0</v>
      </c>
    </row>
    <row r="70" s="19" customFormat="1" customHeight="1" spans="1:4">
      <c r="A70" s="27" t="s">
        <v>1887</v>
      </c>
      <c r="B70" s="26">
        <v>107</v>
      </c>
      <c r="C70" s="27" t="s">
        <v>1887</v>
      </c>
      <c r="D70" s="26">
        <v>0</v>
      </c>
    </row>
    <row r="71" s="19" customFormat="1" ht="17" customHeight="1" spans="1:4">
      <c r="A71" s="27" t="s">
        <v>1888</v>
      </c>
      <c r="B71" s="26">
        <v>0</v>
      </c>
      <c r="C71" s="27" t="s">
        <v>831</v>
      </c>
      <c r="D71" s="26">
        <v>0</v>
      </c>
    </row>
    <row r="72" s="19" customFormat="1" ht="17" customHeight="1" spans="1:4">
      <c r="A72" s="25" t="s">
        <v>1889</v>
      </c>
      <c r="B72" s="26">
        <f>SUM(B73:B74)</f>
        <v>0</v>
      </c>
      <c r="C72" s="25" t="s">
        <v>1890</v>
      </c>
      <c r="D72" s="26">
        <f>SUM(D73:D74)</f>
        <v>15382</v>
      </c>
    </row>
    <row r="73" s="19" customFormat="1" ht="17" customHeight="1" spans="1:4">
      <c r="A73" s="27" t="s">
        <v>1891</v>
      </c>
      <c r="B73" s="26">
        <v>0</v>
      </c>
      <c r="C73" s="27" t="s">
        <v>1892</v>
      </c>
      <c r="D73" s="26">
        <v>0</v>
      </c>
    </row>
    <row r="74" s="19" customFormat="1" ht="17" customHeight="1" spans="1:4">
      <c r="A74" s="27" t="s">
        <v>1893</v>
      </c>
      <c r="B74" s="26">
        <v>0</v>
      </c>
      <c r="C74" s="27" t="s">
        <v>1894</v>
      </c>
      <c r="D74" s="26">
        <v>15382</v>
      </c>
    </row>
    <row r="75" s="19" customFormat="1" ht="17" customHeight="1" spans="1:4">
      <c r="A75" s="25" t="s">
        <v>1895</v>
      </c>
      <c r="B75" s="26">
        <v>0</v>
      </c>
      <c r="C75" s="27"/>
      <c r="D75" s="26"/>
    </row>
    <row r="76" s="19" customFormat="1" ht="17" customHeight="1" spans="1:4">
      <c r="A76" s="25" t="s">
        <v>1896</v>
      </c>
      <c r="B76" s="26">
        <v>49571</v>
      </c>
      <c r="C76" s="27"/>
      <c r="D76" s="26"/>
    </row>
    <row r="77" s="19" customFormat="1" ht="17" customHeight="1" spans="1:4">
      <c r="A77" s="25" t="s">
        <v>1897</v>
      </c>
      <c r="B77" s="26">
        <f>SUM(B78:B80)</f>
        <v>6693</v>
      </c>
      <c r="C77" s="25" t="s">
        <v>1898</v>
      </c>
      <c r="D77" s="26">
        <v>0</v>
      </c>
    </row>
    <row r="78" s="19" customFormat="1" ht="17" customHeight="1" spans="1:4">
      <c r="A78" s="27" t="s">
        <v>1899</v>
      </c>
      <c r="B78" s="26">
        <v>0</v>
      </c>
      <c r="C78" s="27"/>
      <c r="D78" s="26"/>
    </row>
    <row r="79" s="19" customFormat="1" customHeight="1" spans="1:4">
      <c r="A79" s="27" t="s">
        <v>1900</v>
      </c>
      <c r="B79" s="26">
        <v>0</v>
      </c>
      <c r="C79" s="27"/>
      <c r="D79" s="26"/>
    </row>
    <row r="80" s="19" customFormat="1" ht="17" customHeight="1" spans="1:4">
      <c r="A80" s="27" t="s">
        <v>1901</v>
      </c>
      <c r="B80" s="26">
        <v>6693</v>
      </c>
      <c r="C80" s="27"/>
      <c r="D80" s="26"/>
    </row>
    <row r="81" s="19" customFormat="1" ht="17" customHeight="1" spans="1:4">
      <c r="A81" s="25" t="s">
        <v>1731</v>
      </c>
      <c r="B81" s="26">
        <f>B82</f>
        <v>0</v>
      </c>
      <c r="C81" s="25" t="s">
        <v>1902</v>
      </c>
      <c r="D81" s="26">
        <f>D82</f>
        <v>4172</v>
      </c>
    </row>
    <row r="82" s="19" customFormat="1" ht="17" customHeight="1" spans="1:4">
      <c r="A82" s="25" t="s">
        <v>1903</v>
      </c>
      <c r="B82" s="26">
        <f>B83</f>
        <v>0</v>
      </c>
      <c r="C82" s="25" t="s">
        <v>1904</v>
      </c>
      <c r="D82" s="26">
        <f>SUM(D83:D86)</f>
        <v>4172</v>
      </c>
    </row>
    <row r="83" s="19" customFormat="1" ht="17" customHeight="1" spans="1:4">
      <c r="A83" s="25" t="s">
        <v>1905</v>
      </c>
      <c r="B83" s="26">
        <f>SUM(B84:B87)</f>
        <v>0</v>
      </c>
      <c r="C83" s="27" t="s">
        <v>1906</v>
      </c>
      <c r="D83" s="26">
        <v>4172</v>
      </c>
    </row>
    <row r="84" s="19" customFormat="1" ht="17" customHeight="1" spans="1:4">
      <c r="A84" s="27" t="s">
        <v>1907</v>
      </c>
      <c r="B84" s="26">
        <v>0</v>
      </c>
      <c r="C84" s="27" t="s">
        <v>1908</v>
      </c>
      <c r="D84" s="26">
        <v>0</v>
      </c>
    </row>
    <row r="85" s="19" customFormat="1" ht="17" customHeight="1" spans="1:4">
      <c r="A85" s="27" t="s">
        <v>1909</v>
      </c>
      <c r="B85" s="26">
        <v>0</v>
      </c>
      <c r="C85" s="27" t="s">
        <v>1910</v>
      </c>
      <c r="D85" s="26">
        <v>0</v>
      </c>
    </row>
    <row r="86" s="19" customFormat="1" ht="17" customHeight="1" spans="1:4">
      <c r="A86" s="27" t="s">
        <v>1911</v>
      </c>
      <c r="B86" s="26">
        <v>0</v>
      </c>
      <c r="C86" s="27" t="s">
        <v>1912</v>
      </c>
      <c r="D86" s="26">
        <v>0</v>
      </c>
    </row>
    <row r="87" s="19" customFormat="1" ht="17" customHeight="1" spans="1:4">
      <c r="A87" s="27" t="s">
        <v>1913</v>
      </c>
      <c r="B87" s="26">
        <v>0</v>
      </c>
      <c r="C87" s="27"/>
      <c r="D87" s="26"/>
    </row>
    <row r="88" s="19" customFormat="1" ht="17" customHeight="1" spans="1:4">
      <c r="A88" s="25" t="s">
        <v>1732</v>
      </c>
      <c r="B88" s="26">
        <f>B89</f>
        <v>12072</v>
      </c>
      <c r="C88" s="25" t="s">
        <v>1914</v>
      </c>
      <c r="D88" s="26">
        <f>SUM(D89:D92)</f>
        <v>0</v>
      </c>
    </row>
    <row r="89" s="19" customFormat="1" ht="17" customHeight="1" spans="1:4">
      <c r="A89" s="25" t="s">
        <v>1915</v>
      </c>
      <c r="B89" s="26">
        <f>SUM(B90:B93)</f>
        <v>12072</v>
      </c>
      <c r="C89" s="27" t="s">
        <v>1916</v>
      </c>
      <c r="D89" s="26">
        <v>0</v>
      </c>
    </row>
    <row r="90" s="19" customFormat="1" ht="17" customHeight="1" spans="1:4">
      <c r="A90" s="27" t="s">
        <v>1917</v>
      </c>
      <c r="B90" s="26">
        <v>12072</v>
      </c>
      <c r="C90" s="27" t="s">
        <v>1918</v>
      </c>
      <c r="D90" s="26">
        <v>0</v>
      </c>
    </row>
    <row r="91" s="19" customFormat="1" ht="17" customHeight="1" spans="1:4">
      <c r="A91" s="27" t="s">
        <v>1919</v>
      </c>
      <c r="B91" s="26">
        <v>0</v>
      </c>
      <c r="C91" s="27" t="s">
        <v>1920</v>
      </c>
      <c r="D91" s="26">
        <v>0</v>
      </c>
    </row>
    <row r="92" s="19" customFormat="1" ht="17" customHeight="1" spans="1:4">
      <c r="A92" s="27" t="s">
        <v>1921</v>
      </c>
      <c r="B92" s="26">
        <v>0</v>
      </c>
      <c r="C92" s="27" t="s">
        <v>1922</v>
      </c>
      <c r="D92" s="26">
        <v>0</v>
      </c>
    </row>
    <row r="93" s="19" customFormat="1" ht="17" customHeight="1" spans="1:4">
      <c r="A93" s="27" t="s">
        <v>1923</v>
      </c>
      <c r="B93" s="26">
        <v>0</v>
      </c>
      <c r="C93" s="27"/>
      <c r="D93" s="26"/>
    </row>
    <row r="94" s="19" customFormat="1" ht="17" customHeight="1" spans="1:4">
      <c r="A94" s="25" t="s">
        <v>1924</v>
      </c>
      <c r="B94" s="26">
        <v>0</v>
      </c>
      <c r="C94" s="25" t="s">
        <v>1925</v>
      </c>
      <c r="D94" s="26">
        <v>0</v>
      </c>
    </row>
    <row r="95" s="19" customFormat="1" ht="17" customHeight="1" spans="1:4">
      <c r="A95" s="25" t="s">
        <v>1926</v>
      </c>
      <c r="B95" s="26">
        <v>0</v>
      </c>
      <c r="C95" s="25" t="s">
        <v>1927</v>
      </c>
      <c r="D95" s="26">
        <v>0</v>
      </c>
    </row>
    <row r="96" s="19" customFormat="1" ht="17" customHeight="1" spans="1:4">
      <c r="A96" s="25" t="s">
        <v>1928</v>
      </c>
      <c r="B96" s="26">
        <v>0</v>
      </c>
      <c r="C96" s="25" t="s">
        <v>1929</v>
      </c>
      <c r="D96" s="26">
        <v>0</v>
      </c>
    </row>
    <row r="97" s="19" customFormat="1" ht="17" customHeight="1" spans="1:4">
      <c r="A97" s="25" t="s">
        <v>1736</v>
      </c>
      <c r="B97" s="26">
        <v>0</v>
      </c>
      <c r="C97" s="25" t="s">
        <v>1738</v>
      </c>
      <c r="D97" s="26">
        <v>0</v>
      </c>
    </row>
    <row r="98" s="19" customFormat="1" ht="17" customHeight="1" spans="1:4">
      <c r="A98" s="25" t="s">
        <v>1930</v>
      </c>
      <c r="B98" s="26">
        <f>SUM(B99:B101)</f>
        <v>0</v>
      </c>
      <c r="C98" s="25" t="s">
        <v>1540</v>
      </c>
      <c r="D98" s="26">
        <f>SUM(D99:D101)</f>
        <v>0</v>
      </c>
    </row>
    <row r="99" s="19" customFormat="1" ht="17" customHeight="1" spans="1:4">
      <c r="A99" s="27" t="s">
        <v>1931</v>
      </c>
      <c r="B99" s="26">
        <v>0</v>
      </c>
      <c r="C99" s="27" t="s">
        <v>1932</v>
      </c>
      <c r="D99" s="26">
        <v>0</v>
      </c>
    </row>
    <row r="100" s="19" customFormat="1" ht="17" customHeight="1" spans="1:4">
      <c r="A100" s="27" t="s">
        <v>1933</v>
      </c>
      <c r="B100" s="26">
        <v>0</v>
      </c>
      <c r="C100" s="27" t="s">
        <v>1934</v>
      </c>
      <c r="D100" s="26">
        <v>0</v>
      </c>
    </row>
    <row r="101" s="19" customFormat="1" ht="17" customHeight="1" spans="1:4">
      <c r="A101" s="27" t="s">
        <v>1935</v>
      </c>
      <c r="B101" s="26">
        <v>0</v>
      </c>
      <c r="C101" s="27" t="s">
        <v>1936</v>
      </c>
      <c r="D101" s="26">
        <v>0</v>
      </c>
    </row>
    <row r="102" s="19" customFormat="1" ht="17" customHeight="1" spans="1:4">
      <c r="A102" s="25" t="s">
        <v>1937</v>
      </c>
      <c r="B102" s="26">
        <v>0</v>
      </c>
      <c r="C102" s="25" t="s">
        <v>1938</v>
      </c>
      <c r="D102" s="26">
        <v>0</v>
      </c>
    </row>
    <row r="103" s="19" customFormat="1" ht="17" customHeight="1" spans="1:4">
      <c r="A103" s="25" t="s">
        <v>1939</v>
      </c>
      <c r="B103" s="26">
        <v>0</v>
      </c>
      <c r="C103" s="25" t="s">
        <v>1940</v>
      </c>
      <c r="D103" s="26">
        <v>0</v>
      </c>
    </row>
    <row r="104" s="19" customFormat="1" ht="17" customHeight="1" spans="1:4">
      <c r="A104" s="27"/>
      <c r="B104" s="26"/>
      <c r="C104" s="25" t="s">
        <v>1941</v>
      </c>
      <c r="D104" s="26">
        <v>0</v>
      </c>
    </row>
    <row r="105" s="19" customFormat="1" ht="17" customHeight="1" spans="1:4">
      <c r="A105" s="27"/>
      <c r="B105" s="26"/>
      <c r="C105" s="25" t="s">
        <v>1942</v>
      </c>
      <c r="D105" s="26">
        <f>B108-D5-D6-D72-D77-D81-D88-D94-D95-D96-D97-D98-D102-D103-D104</f>
        <v>1296</v>
      </c>
    </row>
    <row r="106" s="19" customFormat="1" ht="17" customHeight="1" spans="1:4">
      <c r="A106" s="27"/>
      <c r="B106" s="26"/>
      <c r="C106" s="25" t="s">
        <v>1943</v>
      </c>
      <c r="D106" s="26">
        <v>1296</v>
      </c>
    </row>
    <row r="107" s="19" customFormat="1" ht="17" customHeight="1" spans="1:4">
      <c r="A107" s="27"/>
      <c r="B107" s="26"/>
      <c r="C107" s="25" t="s">
        <v>1944</v>
      </c>
      <c r="D107" s="26">
        <f>D105-D106</f>
        <v>0</v>
      </c>
    </row>
    <row r="108" s="19" customFormat="1" ht="17" customHeight="1" spans="1:4">
      <c r="A108" s="23" t="s">
        <v>1945</v>
      </c>
      <c r="B108" s="26">
        <f>SUM(B5:B6,B72,B75:B77,B81,B88,B94:B98,B102:B103)</f>
        <v>204953</v>
      </c>
      <c r="C108" s="23" t="s">
        <v>1946</v>
      </c>
      <c r="D108" s="26">
        <f>SUM(D5:D6,D72,D77,D81,D88,D94:D98,D102:D105)</f>
        <v>204953</v>
      </c>
    </row>
  </sheetData>
  <mergeCells count="2">
    <mergeCell ref="A2:D2"/>
    <mergeCell ref="A3:D3"/>
  </mergeCells>
  <printOptions horizontalCentered="1"/>
  <pageMargins left="0.590277777777778" right="0.590277777777778" top="0.865972222222222" bottom="0.786805555555556" header="0.393055555555556" footer="0.393055555555556"/>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4"/>
  <sheetViews>
    <sheetView showGridLines="0" showZeros="0" view="pageBreakPreview" zoomScaleNormal="100" topLeftCell="B1" workbookViewId="0">
      <selection activeCell="N39" sqref="N39"/>
    </sheetView>
  </sheetViews>
  <sheetFormatPr defaultColWidth="12.1833333333333" defaultRowHeight="15.55" customHeight="1"/>
  <cols>
    <col min="1" max="1" width="10.1083333333333" style="19" hidden="1" customWidth="1"/>
    <col min="2" max="2" width="27.75" style="19" customWidth="1"/>
    <col min="3" max="3" width="5.875" style="19" customWidth="1"/>
    <col min="4" max="4" width="8.5" style="19" customWidth="1"/>
    <col min="5" max="5" width="12.125" style="19" hidden="1" customWidth="1"/>
    <col min="6" max="6" width="13" style="19" hidden="1" customWidth="1"/>
    <col min="7" max="7" width="8.375" style="19" customWidth="1"/>
    <col min="8" max="9" width="12.1833333333333" style="19" hidden="1" customWidth="1"/>
    <col min="10" max="10" width="8.5" style="19" customWidth="1"/>
    <col min="11" max="12" width="12.1833333333333" style="19" hidden="1" customWidth="1"/>
    <col min="13" max="13" width="10.0083333333333" style="19" hidden="1" customWidth="1"/>
    <col min="14" max="14" width="27.875" style="19" customWidth="1"/>
    <col min="15" max="15" width="7.875" style="19" customWidth="1"/>
    <col min="16" max="16" width="12.1833333333333" style="19" hidden="1" customWidth="1"/>
    <col min="17" max="17" width="6.125" style="19" customWidth="1"/>
    <col min="18" max="22" width="12.1833333333333" style="19" hidden="1" customWidth="1"/>
    <col min="23" max="23" width="10.0083333333333" style="19" hidden="1" customWidth="1"/>
    <col min="24" max="24" width="28.75" style="19" customWidth="1"/>
    <col min="25" max="25" width="12.1833333333333" style="19" hidden="1" customWidth="1"/>
    <col min="26" max="26" width="6.125" style="19" customWidth="1"/>
    <col min="27" max="256" width="12.1833333333333" style="19" customWidth="1"/>
    <col min="257" max="16384" width="12.1833333333333" style="19"/>
  </cols>
  <sheetData>
    <row r="1" s="19" customFormat="1" ht="21" customHeight="1" spans="2:16384">
      <c r="B1" s="20" t="s">
        <v>1947</v>
      </c>
      <c r="C1" s="18"/>
      <c r="D1" s="18"/>
      <c r="E1" s="18"/>
      <c r="F1" s="18"/>
      <c r="G1" s="18"/>
      <c r="H1" s="18"/>
      <c r="I1" s="18"/>
      <c r="J1" s="18"/>
      <c r="K1" s="18"/>
      <c r="L1" s="18"/>
      <c r="M1" s="18"/>
      <c r="XER1" s="48"/>
      <c r="XES1" s="48"/>
      <c r="XET1" s="48"/>
      <c r="XEU1" s="48"/>
      <c r="XEV1" s="48"/>
      <c r="XEW1" s="48"/>
      <c r="XEX1" s="48"/>
      <c r="XEY1" s="48"/>
      <c r="XEZ1" s="48"/>
      <c r="XFA1" s="48"/>
      <c r="XFB1" s="48"/>
      <c r="XFC1" s="48"/>
      <c r="XFD1" s="48"/>
    </row>
    <row r="2" s="19" customFormat="1" ht="34" customHeight="1" spans="1:16384">
      <c r="A2" s="38" t="s">
        <v>6</v>
      </c>
      <c r="B2" s="38"/>
      <c r="C2" s="38"/>
      <c r="D2" s="38"/>
      <c r="E2" s="38"/>
      <c r="F2" s="38"/>
      <c r="G2" s="38"/>
      <c r="H2" s="38"/>
      <c r="I2" s="38"/>
      <c r="J2" s="38"/>
      <c r="K2" s="38"/>
      <c r="L2" s="38"/>
      <c r="M2" s="38"/>
      <c r="N2" s="38"/>
      <c r="O2" s="38"/>
      <c r="P2" s="38"/>
      <c r="Q2" s="38"/>
      <c r="R2" s="38"/>
      <c r="S2" s="38"/>
      <c r="T2" s="38"/>
      <c r="U2" s="38"/>
      <c r="V2" s="38"/>
      <c r="W2" s="38"/>
      <c r="X2" s="38"/>
      <c r="Y2" s="38"/>
      <c r="Z2" s="38"/>
      <c r="XER2" s="48"/>
      <c r="XES2" s="48"/>
      <c r="XET2" s="48"/>
      <c r="XEU2" s="48"/>
      <c r="XEV2" s="48"/>
      <c r="XEW2" s="48"/>
      <c r="XEX2" s="48"/>
      <c r="XEY2" s="48"/>
      <c r="XEZ2" s="48"/>
      <c r="XFA2" s="48"/>
      <c r="XFB2" s="48"/>
      <c r="XFC2" s="48"/>
      <c r="XFD2" s="48"/>
    </row>
    <row r="3" s="19" customFormat="1" ht="16.95" customHeight="1" spans="1:26">
      <c r="A3" s="22" t="s">
        <v>674</v>
      </c>
      <c r="B3" s="22"/>
      <c r="C3" s="22"/>
      <c r="D3" s="22"/>
      <c r="E3" s="22"/>
      <c r="F3" s="22"/>
      <c r="G3" s="22"/>
      <c r="H3" s="22"/>
      <c r="I3" s="22"/>
      <c r="J3" s="22"/>
      <c r="K3" s="22"/>
      <c r="L3" s="22"/>
      <c r="M3" s="22"/>
      <c r="N3" s="22"/>
      <c r="O3" s="22"/>
      <c r="P3" s="22"/>
      <c r="Q3" s="22"/>
      <c r="R3" s="22"/>
      <c r="S3" s="22"/>
      <c r="T3" s="22"/>
      <c r="U3" s="22"/>
      <c r="V3" s="22"/>
      <c r="W3" s="22"/>
      <c r="X3" s="22"/>
      <c r="Y3" s="22"/>
      <c r="Z3" s="22"/>
    </row>
    <row r="4" s="37" customFormat="1" ht="16.95" customHeight="1" spans="1:26">
      <c r="A4" s="24" t="s">
        <v>14</v>
      </c>
      <c r="B4" s="24" t="s">
        <v>1948</v>
      </c>
      <c r="C4" s="24" t="s">
        <v>16</v>
      </c>
      <c r="D4" s="24" t="s">
        <v>1778</v>
      </c>
      <c r="E4" s="24" t="s">
        <v>1889</v>
      </c>
      <c r="F4" s="24" t="s">
        <v>1949</v>
      </c>
      <c r="G4" s="24" t="s">
        <v>1896</v>
      </c>
      <c r="H4" s="24" t="s">
        <v>1730</v>
      </c>
      <c r="I4" s="24" t="s">
        <v>1731</v>
      </c>
      <c r="J4" s="24" t="s">
        <v>1732</v>
      </c>
      <c r="K4" s="24" t="s">
        <v>1937</v>
      </c>
      <c r="L4" s="24" t="s">
        <v>1939</v>
      </c>
      <c r="M4" s="24" t="s">
        <v>14</v>
      </c>
      <c r="N4" s="24" t="s">
        <v>1950</v>
      </c>
      <c r="O4" s="24" t="s">
        <v>16</v>
      </c>
      <c r="P4" s="24" t="s">
        <v>1779</v>
      </c>
      <c r="Q4" s="24" t="s">
        <v>1890</v>
      </c>
      <c r="R4" s="24" t="s">
        <v>1898</v>
      </c>
      <c r="S4" s="24" t="s">
        <v>1902</v>
      </c>
      <c r="T4" s="24" t="s">
        <v>1914</v>
      </c>
      <c r="U4" s="24" t="s">
        <v>1940</v>
      </c>
      <c r="V4" s="24" t="s">
        <v>1938</v>
      </c>
      <c r="W4" s="24" t="s">
        <v>14</v>
      </c>
      <c r="X4" s="24" t="s">
        <v>1951</v>
      </c>
      <c r="Y4" s="24" t="s">
        <v>1952</v>
      </c>
      <c r="Z4" s="24" t="s">
        <v>1942</v>
      </c>
    </row>
    <row r="5" s="37" customFormat="1" ht="16.95" customHeight="1" spans="1:26">
      <c r="A5" s="24"/>
      <c r="B5" s="24"/>
      <c r="C5" s="24"/>
      <c r="D5" s="24"/>
      <c r="E5" s="24"/>
      <c r="F5" s="24"/>
      <c r="G5" s="24"/>
      <c r="H5" s="24"/>
      <c r="I5" s="24"/>
      <c r="J5" s="24"/>
      <c r="K5" s="24"/>
      <c r="L5" s="24"/>
      <c r="M5" s="24"/>
      <c r="N5" s="24"/>
      <c r="O5" s="24"/>
      <c r="P5" s="24"/>
      <c r="Q5" s="24"/>
      <c r="R5" s="24"/>
      <c r="S5" s="24"/>
      <c r="T5" s="24"/>
      <c r="U5" s="24"/>
      <c r="V5" s="24"/>
      <c r="W5" s="24"/>
      <c r="X5" s="24"/>
      <c r="Y5" s="24"/>
      <c r="Z5" s="24"/>
    </row>
    <row r="6" s="19" customFormat="1" ht="17.25" customHeight="1" spans="1:26">
      <c r="A6" s="39"/>
      <c r="B6" s="23" t="s">
        <v>1953</v>
      </c>
      <c r="C6" s="26">
        <f t="shared" ref="C6:L6" si="0">SUM(C7:C33)</f>
        <v>0</v>
      </c>
      <c r="D6" s="26">
        <f t="shared" si="0"/>
        <v>149032</v>
      </c>
      <c r="E6" s="26">
        <f t="shared" si="0"/>
        <v>0</v>
      </c>
      <c r="F6" s="26">
        <f t="shared" si="0"/>
        <v>0</v>
      </c>
      <c r="G6" s="26">
        <f t="shared" si="0"/>
        <v>9806</v>
      </c>
      <c r="H6" s="26">
        <f t="shared" si="0"/>
        <v>0</v>
      </c>
      <c r="I6" s="26">
        <f t="shared" si="0"/>
        <v>0</v>
      </c>
      <c r="J6" s="26">
        <f t="shared" si="0"/>
        <v>59500</v>
      </c>
      <c r="K6" s="26">
        <f t="shared" si="0"/>
        <v>0</v>
      </c>
      <c r="L6" s="26">
        <f t="shared" si="0"/>
        <v>0</v>
      </c>
      <c r="M6" s="39"/>
      <c r="N6" s="23" t="s">
        <v>1954</v>
      </c>
      <c r="O6" s="26">
        <f t="shared" ref="O6:V6" si="1">SUM(O7:O33)</f>
        <v>196247</v>
      </c>
      <c r="P6" s="26">
        <f t="shared" si="1"/>
        <v>0</v>
      </c>
      <c r="Q6" s="26">
        <f t="shared" si="1"/>
        <v>48</v>
      </c>
      <c r="R6" s="26">
        <f t="shared" si="1"/>
        <v>0</v>
      </c>
      <c r="S6" s="26">
        <f t="shared" si="1"/>
        <v>0</v>
      </c>
      <c r="T6" s="26">
        <f t="shared" si="1"/>
        <v>0</v>
      </c>
      <c r="U6" s="26">
        <f t="shared" si="1"/>
        <v>0</v>
      </c>
      <c r="V6" s="26">
        <f t="shared" si="1"/>
        <v>0</v>
      </c>
      <c r="W6" s="39"/>
      <c r="X6" s="23" t="s">
        <v>1955</v>
      </c>
      <c r="Y6" s="26">
        <f>SUM(Y7:Y33)</f>
        <v>0</v>
      </c>
      <c r="Z6" s="26">
        <f t="shared" ref="Z6:Z33" si="2">SUM(C6:L6)-SUM(O6:V6)-Y6</f>
        <v>22043</v>
      </c>
    </row>
    <row r="7" s="19" customFormat="1" ht="17.25" customHeight="1" spans="1:26">
      <c r="A7" s="39">
        <v>1030166</v>
      </c>
      <c r="B7" s="39" t="s">
        <v>1956</v>
      </c>
      <c r="C7" s="26">
        <f>'[51]L08'!C40</f>
        <v>0</v>
      </c>
      <c r="D7" s="26">
        <v>0</v>
      </c>
      <c r="E7" s="26">
        <v>0</v>
      </c>
      <c r="F7" s="26">
        <v>0</v>
      </c>
      <c r="G7" s="26">
        <v>0</v>
      </c>
      <c r="H7" s="26">
        <v>0</v>
      </c>
      <c r="I7" s="26">
        <v>0</v>
      </c>
      <c r="J7" s="26">
        <v>0</v>
      </c>
      <c r="K7" s="26">
        <v>0</v>
      </c>
      <c r="L7" s="26">
        <v>0</v>
      </c>
      <c r="M7" s="39">
        <v>20610</v>
      </c>
      <c r="N7" s="39" t="s">
        <v>1957</v>
      </c>
      <c r="O7" s="26">
        <f>'[51]L09'!C7</f>
        <v>0</v>
      </c>
      <c r="P7" s="26">
        <v>0</v>
      </c>
      <c r="Q7" s="26">
        <v>0</v>
      </c>
      <c r="R7" s="26">
        <v>0</v>
      </c>
      <c r="S7" s="26">
        <v>0</v>
      </c>
      <c r="T7" s="26">
        <v>0</v>
      </c>
      <c r="U7" s="26">
        <v>0</v>
      </c>
      <c r="V7" s="26">
        <v>0</v>
      </c>
      <c r="W7" s="39">
        <v>1030166</v>
      </c>
      <c r="X7" s="39" t="s">
        <v>1958</v>
      </c>
      <c r="Y7" s="26">
        <v>0</v>
      </c>
      <c r="Z7" s="26">
        <f t="shared" si="2"/>
        <v>0</v>
      </c>
    </row>
    <row r="8" s="19" customFormat="1" ht="17.25" customHeight="1" spans="1:26">
      <c r="A8" s="39"/>
      <c r="B8" s="39" t="s">
        <v>1959</v>
      </c>
      <c r="C8" s="26">
        <f>'[51]L08'!C15+'[51]L08'!C60</f>
        <v>0</v>
      </c>
      <c r="D8" s="26">
        <v>17</v>
      </c>
      <c r="E8" s="26">
        <v>0</v>
      </c>
      <c r="F8" s="26">
        <v>0</v>
      </c>
      <c r="G8" s="26">
        <v>0</v>
      </c>
      <c r="H8" s="26">
        <v>0</v>
      </c>
      <c r="I8" s="26">
        <v>0</v>
      </c>
      <c r="J8" s="26">
        <v>0</v>
      </c>
      <c r="K8" s="26">
        <v>0</v>
      </c>
      <c r="L8" s="26">
        <v>0</v>
      </c>
      <c r="M8" s="39"/>
      <c r="N8" s="39" t="s">
        <v>1960</v>
      </c>
      <c r="O8" s="26">
        <f>'[51]L09'!C15+'[51]L09'!C27+'[51]L09'!C224+'[51]L09'!C242</f>
        <v>3</v>
      </c>
      <c r="P8" s="26">
        <v>0</v>
      </c>
      <c r="Q8" s="26">
        <v>0</v>
      </c>
      <c r="R8" s="26">
        <v>0</v>
      </c>
      <c r="S8" s="26">
        <v>0</v>
      </c>
      <c r="T8" s="26">
        <v>0</v>
      </c>
      <c r="U8" s="26">
        <v>0</v>
      </c>
      <c r="V8" s="26">
        <v>0</v>
      </c>
      <c r="W8" s="39"/>
      <c r="X8" s="39" t="s">
        <v>1961</v>
      </c>
      <c r="Y8" s="26">
        <v>0</v>
      </c>
      <c r="Z8" s="26">
        <f t="shared" si="2"/>
        <v>14</v>
      </c>
    </row>
    <row r="9" s="19" customFormat="1" ht="17.25" customHeight="1" spans="1:26">
      <c r="A9" s="39">
        <v>1030121</v>
      </c>
      <c r="B9" s="39" t="s">
        <v>1962</v>
      </c>
      <c r="C9" s="26">
        <f>'[51]L08'!C14</f>
        <v>0</v>
      </c>
      <c r="D9" s="26">
        <v>0</v>
      </c>
      <c r="E9" s="26">
        <v>0</v>
      </c>
      <c r="F9" s="26">
        <v>0</v>
      </c>
      <c r="G9" s="26">
        <v>0</v>
      </c>
      <c r="H9" s="26">
        <v>0</v>
      </c>
      <c r="I9" s="26">
        <v>0</v>
      </c>
      <c r="J9" s="26">
        <v>0</v>
      </c>
      <c r="K9" s="26">
        <v>0</v>
      </c>
      <c r="L9" s="26">
        <v>0</v>
      </c>
      <c r="M9" s="39">
        <v>20709</v>
      </c>
      <c r="N9" s="39" t="s">
        <v>1963</v>
      </c>
      <c r="O9" s="26">
        <f>'[51]L09'!C21</f>
        <v>0</v>
      </c>
      <c r="P9" s="26">
        <v>0</v>
      </c>
      <c r="Q9" s="26">
        <v>0</v>
      </c>
      <c r="R9" s="26">
        <v>0</v>
      </c>
      <c r="S9" s="26">
        <v>0</v>
      </c>
      <c r="T9" s="26">
        <v>0</v>
      </c>
      <c r="U9" s="26">
        <v>0</v>
      </c>
      <c r="V9" s="26">
        <v>0</v>
      </c>
      <c r="W9" s="39">
        <v>1030121</v>
      </c>
      <c r="X9" s="39" t="s">
        <v>1964</v>
      </c>
      <c r="Y9" s="26">
        <v>0</v>
      </c>
      <c r="Z9" s="26">
        <f t="shared" si="2"/>
        <v>0</v>
      </c>
    </row>
    <row r="10" s="19" customFormat="1" ht="17.25" customHeight="1" spans="1:26">
      <c r="A10" s="39">
        <v>1030149</v>
      </c>
      <c r="B10" s="39" t="s">
        <v>1965</v>
      </c>
      <c r="C10" s="26">
        <f>'[51]L08'!C24</f>
        <v>0</v>
      </c>
      <c r="D10" s="26">
        <v>85</v>
      </c>
      <c r="E10" s="26">
        <v>0</v>
      </c>
      <c r="F10" s="26">
        <v>0</v>
      </c>
      <c r="G10" s="26">
        <v>75</v>
      </c>
      <c r="H10" s="26">
        <v>0</v>
      </c>
      <c r="I10" s="26">
        <v>0</v>
      </c>
      <c r="J10" s="26">
        <v>0</v>
      </c>
      <c r="K10" s="26">
        <v>0</v>
      </c>
      <c r="L10" s="26">
        <v>0</v>
      </c>
      <c r="M10" s="39">
        <v>20822</v>
      </c>
      <c r="N10" s="39" t="s">
        <v>1966</v>
      </c>
      <c r="O10" s="26">
        <f>'[51]L09'!C31</f>
        <v>30</v>
      </c>
      <c r="P10" s="26">
        <v>0</v>
      </c>
      <c r="Q10" s="26">
        <v>0</v>
      </c>
      <c r="R10" s="26">
        <v>0</v>
      </c>
      <c r="S10" s="26">
        <v>0</v>
      </c>
      <c r="T10" s="26">
        <v>0</v>
      </c>
      <c r="U10" s="26">
        <v>0</v>
      </c>
      <c r="V10" s="26">
        <v>0</v>
      </c>
      <c r="W10" s="39">
        <v>1030149</v>
      </c>
      <c r="X10" s="39" t="s">
        <v>1967</v>
      </c>
      <c r="Y10" s="26">
        <v>0</v>
      </c>
      <c r="Z10" s="26">
        <f t="shared" si="2"/>
        <v>130</v>
      </c>
    </row>
    <row r="11" s="19" customFormat="1" ht="17.25" customHeight="1" spans="1:26">
      <c r="A11" s="39"/>
      <c r="B11" s="39" t="s">
        <v>1968</v>
      </c>
      <c r="C11" s="26">
        <f>'[51]L08'!C35+'[51]L08'!C68</f>
        <v>0</v>
      </c>
      <c r="D11" s="26">
        <v>0</v>
      </c>
      <c r="E11" s="26">
        <v>0</v>
      </c>
      <c r="F11" s="26">
        <v>0</v>
      </c>
      <c r="G11" s="26">
        <v>11</v>
      </c>
      <c r="H11" s="26">
        <v>0</v>
      </c>
      <c r="I11" s="26">
        <v>0</v>
      </c>
      <c r="J11" s="26">
        <v>0</v>
      </c>
      <c r="K11" s="26">
        <v>0</v>
      </c>
      <c r="L11" s="26">
        <v>0</v>
      </c>
      <c r="M11" s="39"/>
      <c r="N11" s="39" t="s">
        <v>1969</v>
      </c>
      <c r="O11" s="26">
        <f>'[51]L09'!C35+'[51]L09'!C39+'[51]L09'!C229+'[51]L09'!C247</f>
        <v>0</v>
      </c>
      <c r="P11" s="26">
        <v>0</v>
      </c>
      <c r="Q11" s="26">
        <v>0</v>
      </c>
      <c r="R11" s="26">
        <v>0</v>
      </c>
      <c r="S11" s="26">
        <v>0</v>
      </c>
      <c r="T11" s="26">
        <v>0</v>
      </c>
      <c r="U11" s="26">
        <v>0</v>
      </c>
      <c r="V11" s="26">
        <v>0</v>
      </c>
      <c r="W11" s="39"/>
      <c r="X11" s="39" t="s">
        <v>1970</v>
      </c>
      <c r="Y11" s="26">
        <v>0</v>
      </c>
      <c r="Z11" s="26">
        <f t="shared" si="2"/>
        <v>11</v>
      </c>
    </row>
    <row r="12" s="19" customFormat="1" ht="17.25" customHeight="1" spans="1:26">
      <c r="A12" s="39">
        <v>1030168</v>
      </c>
      <c r="B12" s="39" t="s">
        <v>1971</v>
      </c>
      <c r="C12" s="26">
        <f>'[51]L08'!C41</f>
        <v>0</v>
      </c>
      <c r="D12" s="26">
        <v>0</v>
      </c>
      <c r="E12" s="26">
        <v>0</v>
      </c>
      <c r="F12" s="26">
        <v>0</v>
      </c>
      <c r="G12" s="26">
        <v>0</v>
      </c>
      <c r="H12" s="26">
        <v>0</v>
      </c>
      <c r="I12" s="26">
        <v>0</v>
      </c>
      <c r="J12" s="26">
        <v>0</v>
      </c>
      <c r="K12" s="26">
        <v>0</v>
      </c>
      <c r="L12" s="26">
        <v>0</v>
      </c>
      <c r="M12" s="39">
        <v>21160</v>
      </c>
      <c r="N12" s="39" t="s">
        <v>1972</v>
      </c>
      <c r="O12" s="26">
        <f>'[51]L09'!C43</f>
        <v>0</v>
      </c>
      <c r="P12" s="26">
        <v>0</v>
      </c>
      <c r="Q12" s="26">
        <v>0</v>
      </c>
      <c r="R12" s="26">
        <v>0</v>
      </c>
      <c r="S12" s="26">
        <v>0</v>
      </c>
      <c r="T12" s="26">
        <v>0</v>
      </c>
      <c r="U12" s="26">
        <v>0</v>
      </c>
      <c r="V12" s="26">
        <v>0</v>
      </c>
      <c r="W12" s="39">
        <v>1030168</v>
      </c>
      <c r="X12" s="39" t="s">
        <v>1973</v>
      </c>
      <c r="Y12" s="26">
        <v>0</v>
      </c>
      <c r="Z12" s="26">
        <f t="shared" si="2"/>
        <v>0</v>
      </c>
    </row>
    <row r="13" s="19" customFormat="1" ht="17.25" customHeight="1" spans="1:26">
      <c r="A13" s="39">
        <v>1030175</v>
      </c>
      <c r="B13" s="39" t="s">
        <v>1974</v>
      </c>
      <c r="C13" s="26">
        <f>'[51]L08'!C43</f>
        <v>0</v>
      </c>
      <c r="D13" s="26">
        <v>0</v>
      </c>
      <c r="E13" s="26">
        <v>0</v>
      </c>
      <c r="F13" s="26">
        <v>0</v>
      </c>
      <c r="G13" s="26">
        <v>0</v>
      </c>
      <c r="H13" s="26">
        <v>0</v>
      </c>
      <c r="I13" s="26">
        <v>0</v>
      </c>
      <c r="J13" s="26">
        <v>0</v>
      </c>
      <c r="K13" s="26">
        <v>0</v>
      </c>
      <c r="L13" s="26">
        <v>0</v>
      </c>
      <c r="M13" s="39">
        <v>21161</v>
      </c>
      <c r="N13" s="39" t="s">
        <v>1975</v>
      </c>
      <c r="O13" s="26">
        <f>'[51]L09'!C48</f>
        <v>0</v>
      </c>
      <c r="P13" s="26">
        <v>0</v>
      </c>
      <c r="Q13" s="26">
        <v>0</v>
      </c>
      <c r="R13" s="26">
        <v>0</v>
      </c>
      <c r="S13" s="26">
        <v>0</v>
      </c>
      <c r="T13" s="26">
        <v>0</v>
      </c>
      <c r="U13" s="26">
        <v>0</v>
      </c>
      <c r="V13" s="26">
        <v>0</v>
      </c>
      <c r="W13" s="39">
        <v>1030175</v>
      </c>
      <c r="X13" s="39" t="s">
        <v>1976</v>
      </c>
      <c r="Y13" s="26">
        <v>0</v>
      </c>
      <c r="Z13" s="26">
        <f t="shared" si="2"/>
        <v>0</v>
      </c>
    </row>
    <row r="14" s="19" customFormat="1" ht="17.25" customHeight="1" spans="1:26">
      <c r="A14" s="39"/>
      <c r="B14" s="39" t="s">
        <v>1977</v>
      </c>
      <c r="C14" s="26">
        <v>0</v>
      </c>
      <c r="D14" s="26">
        <v>139990</v>
      </c>
      <c r="E14" s="26">
        <v>0</v>
      </c>
      <c r="F14" s="26">
        <v>0</v>
      </c>
      <c r="G14" s="26">
        <v>8837</v>
      </c>
      <c r="H14" s="26">
        <v>0</v>
      </c>
      <c r="I14" s="26">
        <v>0</v>
      </c>
      <c r="J14" s="26">
        <v>0</v>
      </c>
      <c r="K14" s="26">
        <v>0</v>
      </c>
      <c r="L14" s="26">
        <v>0</v>
      </c>
      <c r="M14" s="39"/>
      <c r="N14" s="39" t="s">
        <v>1978</v>
      </c>
      <c r="O14" s="26">
        <v>146576</v>
      </c>
      <c r="P14" s="26">
        <v>0</v>
      </c>
      <c r="Q14" s="26">
        <v>48</v>
      </c>
      <c r="R14" s="26">
        <v>0</v>
      </c>
      <c r="S14" s="26">
        <v>0</v>
      </c>
      <c r="T14" s="26">
        <v>0</v>
      </c>
      <c r="U14" s="26">
        <v>0</v>
      </c>
      <c r="V14" s="26">
        <v>0</v>
      </c>
      <c r="W14" s="39"/>
      <c r="X14" s="39" t="s">
        <v>1979</v>
      </c>
      <c r="Y14" s="26">
        <v>0</v>
      </c>
      <c r="Z14" s="26">
        <f t="shared" si="2"/>
        <v>2203</v>
      </c>
    </row>
    <row r="15" s="19" customFormat="1" ht="17.25" customHeight="1" spans="1:26">
      <c r="A15" s="39"/>
      <c r="B15" s="39" t="s">
        <v>1980</v>
      </c>
      <c r="C15" s="26">
        <f>'[51]L08'!C16+'[51]L08'!C18+'[51]L08'!C61-C14</f>
        <v>0</v>
      </c>
      <c r="D15" s="26">
        <v>0</v>
      </c>
      <c r="E15" s="26">
        <v>0</v>
      </c>
      <c r="F15" s="26">
        <v>0</v>
      </c>
      <c r="G15" s="26">
        <v>0</v>
      </c>
      <c r="H15" s="26">
        <v>0</v>
      </c>
      <c r="I15" s="26">
        <v>0</v>
      </c>
      <c r="J15" s="26">
        <v>0</v>
      </c>
      <c r="K15" s="26">
        <v>0</v>
      </c>
      <c r="L15" s="26">
        <v>0</v>
      </c>
      <c r="M15" s="39"/>
      <c r="N15" s="39" t="s">
        <v>1981</v>
      </c>
      <c r="O15" s="26">
        <f>'[51]L09'!C54+'[51]L09'!C67+'[51]L09'!C82+'[51]L09'!C86+'[51]L09'!C99+'[51]L09'!C225+'[51]L09'!C233+'[51]L09'!C235+'[51]L09'!C243+'[51]L09'!C251+'[51]L09'!C253-O14</f>
        <v>0</v>
      </c>
      <c r="P15" s="26">
        <v>0</v>
      </c>
      <c r="Q15" s="26">
        <v>0</v>
      </c>
      <c r="R15" s="26">
        <v>0</v>
      </c>
      <c r="S15" s="26">
        <v>0</v>
      </c>
      <c r="T15" s="26">
        <v>0</v>
      </c>
      <c r="U15" s="26">
        <v>0</v>
      </c>
      <c r="V15" s="26">
        <v>0</v>
      </c>
      <c r="W15" s="39"/>
      <c r="X15" s="39" t="s">
        <v>1982</v>
      </c>
      <c r="Y15" s="26">
        <v>0</v>
      </c>
      <c r="Z15" s="26">
        <f t="shared" si="2"/>
        <v>0</v>
      </c>
    </row>
    <row r="16" s="19" customFormat="1" ht="17.25" customHeight="1" spans="1:26">
      <c r="A16" s="39"/>
      <c r="B16" s="39" t="s">
        <v>1983</v>
      </c>
      <c r="C16" s="26">
        <f>'[51]L08'!C17+'[51]L08'!C65</f>
        <v>0</v>
      </c>
      <c r="D16" s="26">
        <v>15</v>
      </c>
      <c r="E16" s="26">
        <v>0</v>
      </c>
      <c r="F16" s="26">
        <v>0</v>
      </c>
      <c r="G16" s="26">
        <v>1</v>
      </c>
      <c r="H16" s="26">
        <v>0</v>
      </c>
      <c r="I16" s="26">
        <v>0</v>
      </c>
      <c r="J16" s="26">
        <v>0</v>
      </c>
      <c r="K16" s="26">
        <v>0</v>
      </c>
      <c r="L16" s="26">
        <v>0</v>
      </c>
      <c r="M16" s="39"/>
      <c r="N16" s="39" t="s">
        <v>1984</v>
      </c>
      <c r="O16" s="26">
        <f>'[51]L09'!C71+'[51]L09'!C226+'[51]L09'!C244</f>
        <v>0</v>
      </c>
      <c r="P16" s="26">
        <v>0</v>
      </c>
      <c r="Q16" s="26">
        <v>0</v>
      </c>
      <c r="R16" s="26">
        <v>0</v>
      </c>
      <c r="S16" s="26">
        <v>0</v>
      </c>
      <c r="T16" s="26">
        <v>0</v>
      </c>
      <c r="U16" s="26">
        <v>0</v>
      </c>
      <c r="V16" s="26">
        <v>0</v>
      </c>
      <c r="W16" s="39"/>
      <c r="X16" s="39" t="s">
        <v>1985</v>
      </c>
      <c r="Y16" s="26">
        <v>0</v>
      </c>
      <c r="Z16" s="26">
        <f t="shared" si="2"/>
        <v>16</v>
      </c>
    </row>
    <row r="17" s="19" customFormat="1" ht="17.25" customHeight="1" spans="1:26">
      <c r="A17" s="39"/>
      <c r="B17" s="39" t="s">
        <v>1986</v>
      </c>
      <c r="C17" s="26">
        <f>'[51]L08'!C34+'[51]L08'!C67</f>
        <v>0</v>
      </c>
      <c r="D17" s="26">
        <v>8353</v>
      </c>
      <c r="E17" s="26">
        <v>0</v>
      </c>
      <c r="F17" s="26">
        <v>0</v>
      </c>
      <c r="G17" s="26">
        <v>0</v>
      </c>
      <c r="H17" s="26">
        <v>0</v>
      </c>
      <c r="I17" s="26">
        <v>0</v>
      </c>
      <c r="J17" s="26">
        <v>0</v>
      </c>
      <c r="K17" s="26">
        <v>0</v>
      </c>
      <c r="L17" s="26">
        <v>0</v>
      </c>
      <c r="M17" s="39"/>
      <c r="N17" s="39" t="s">
        <v>1987</v>
      </c>
      <c r="O17" s="26">
        <f>'[51]L09'!C72+'[51]L09'!C90+'[51]L09'!C228+'[51]L09'!C246</f>
        <v>7400</v>
      </c>
      <c r="P17" s="26">
        <v>0</v>
      </c>
      <c r="Q17" s="26">
        <v>0</v>
      </c>
      <c r="R17" s="26">
        <v>0</v>
      </c>
      <c r="S17" s="26">
        <v>0</v>
      </c>
      <c r="T17" s="26">
        <v>0</v>
      </c>
      <c r="U17" s="26">
        <v>0</v>
      </c>
      <c r="V17" s="26">
        <v>0</v>
      </c>
      <c r="W17" s="39"/>
      <c r="X17" s="39" t="s">
        <v>1988</v>
      </c>
      <c r="Y17" s="26">
        <v>0</v>
      </c>
      <c r="Z17" s="26">
        <f t="shared" si="2"/>
        <v>953</v>
      </c>
    </row>
    <row r="18" s="19" customFormat="1" ht="17.25" customHeight="1" spans="1:26">
      <c r="A18" s="39"/>
      <c r="B18" s="39" t="s">
        <v>1989</v>
      </c>
      <c r="C18" s="26">
        <f>'[51]L08'!C46+'[51]L08'!C73</f>
        <v>0</v>
      </c>
      <c r="D18" s="26">
        <v>0</v>
      </c>
      <c r="E18" s="26">
        <v>0</v>
      </c>
      <c r="F18" s="26">
        <v>0</v>
      </c>
      <c r="G18" s="26">
        <v>0</v>
      </c>
      <c r="H18" s="26">
        <v>0</v>
      </c>
      <c r="I18" s="26">
        <v>0</v>
      </c>
      <c r="J18" s="26">
        <v>0</v>
      </c>
      <c r="K18" s="26">
        <v>0</v>
      </c>
      <c r="L18" s="26">
        <v>0</v>
      </c>
      <c r="M18" s="39"/>
      <c r="N18" s="39" t="s">
        <v>1990</v>
      </c>
      <c r="O18" s="26">
        <f>'[51]L09'!C78+'[51]L09'!C96+'[51]L09'!C232+'[51]L09'!C250</f>
        <v>0</v>
      </c>
      <c r="P18" s="26">
        <v>0</v>
      </c>
      <c r="Q18" s="26">
        <v>0</v>
      </c>
      <c r="R18" s="26">
        <v>0</v>
      </c>
      <c r="S18" s="26">
        <v>0</v>
      </c>
      <c r="T18" s="26">
        <v>0</v>
      </c>
      <c r="U18" s="26">
        <v>0</v>
      </c>
      <c r="V18" s="26">
        <v>0</v>
      </c>
      <c r="W18" s="39"/>
      <c r="X18" s="39" t="s">
        <v>1991</v>
      </c>
      <c r="Y18" s="26">
        <v>0</v>
      </c>
      <c r="Z18" s="26">
        <f t="shared" si="2"/>
        <v>0</v>
      </c>
    </row>
    <row r="19" s="19" customFormat="1" ht="17.25" customHeight="1" spans="1:26">
      <c r="A19" s="39"/>
      <c r="B19" s="39" t="s">
        <v>1992</v>
      </c>
      <c r="C19" s="26">
        <f>'[51]L08'!C25+'[51]L08'!C66</f>
        <v>0</v>
      </c>
      <c r="D19" s="26">
        <v>0</v>
      </c>
      <c r="E19" s="26">
        <v>0</v>
      </c>
      <c r="F19" s="26">
        <v>0</v>
      </c>
      <c r="G19" s="26">
        <v>0</v>
      </c>
      <c r="H19" s="26">
        <v>0</v>
      </c>
      <c r="I19" s="26">
        <v>0</v>
      </c>
      <c r="J19" s="26">
        <v>0</v>
      </c>
      <c r="K19" s="26">
        <v>0</v>
      </c>
      <c r="L19" s="26">
        <v>0</v>
      </c>
      <c r="M19" s="39"/>
      <c r="N19" s="39" t="s">
        <v>1993</v>
      </c>
      <c r="O19" s="26">
        <f>'[51]L09'!C109+'[51]L09'!C124+'[51]L09'!C227+'[51]L09'!C245</f>
        <v>0</v>
      </c>
      <c r="P19" s="26">
        <v>0</v>
      </c>
      <c r="Q19" s="26">
        <v>0</v>
      </c>
      <c r="R19" s="26">
        <v>0</v>
      </c>
      <c r="S19" s="26">
        <v>0</v>
      </c>
      <c r="T19" s="26">
        <v>0</v>
      </c>
      <c r="U19" s="26">
        <v>0</v>
      </c>
      <c r="V19" s="26">
        <v>0</v>
      </c>
      <c r="W19" s="39"/>
      <c r="X19" s="39" t="s">
        <v>1994</v>
      </c>
      <c r="Y19" s="26">
        <v>0</v>
      </c>
      <c r="Z19" s="26">
        <f t="shared" si="2"/>
        <v>0</v>
      </c>
    </row>
    <row r="20" s="19" customFormat="1" ht="17.25" customHeight="1" spans="1:26">
      <c r="A20" s="39">
        <v>1030152</v>
      </c>
      <c r="B20" s="39" t="s">
        <v>1995</v>
      </c>
      <c r="C20" s="26">
        <f>'[51]L08'!C28</f>
        <v>0</v>
      </c>
      <c r="D20" s="26">
        <v>0</v>
      </c>
      <c r="E20" s="26">
        <v>0</v>
      </c>
      <c r="F20" s="26">
        <v>0</v>
      </c>
      <c r="G20" s="26">
        <v>0</v>
      </c>
      <c r="H20" s="26">
        <v>0</v>
      </c>
      <c r="I20" s="26">
        <v>0</v>
      </c>
      <c r="J20" s="26">
        <v>0</v>
      </c>
      <c r="K20" s="26">
        <v>0</v>
      </c>
      <c r="L20" s="26">
        <v>0</v>
      </c>
      <c r="M20" s="39">
        <v>21367</v>
      </c>
      <c r="N20" s="39" t="s">
        <v>1996</v>
      </c>
      <c r="O20" s="26">
        <f>'[51]L09'!C114</f>
        <v>0</v>
      </c>
      <c r="P20" s="26">
        <v>0</v>
      </c>
      <c r="Q20" s="26">
        <v>0</v>
      </c>
      <c r="R20" s="26">
        <v>0</v>
      </c>
      <c r="S20" s="26">
        <v>0</v>
      </c>
      <c r="T20" s="26">
        <v>0</v>
      </c>
      <c r="U20" s="26">
        <v>0</v>
      </c>
      <c r="V20" s="26">
        <v>0</v>
      </c>
      <c r="W20" s="39">
        <v>1030152</v>
      </c>
      <c r="X20" s="39" t="s">
        <v>1997</v>
      </c>
      <c r="Y20" s="26">
        <v>0</v>
      </c>
      <c r="Z20" s="26">
        <f t="shared" si="2"/>
        <v>0</v>
      </c>
    </row>
    <row r="21" s="19" customFormat="1" ht="17.25" customHeight="1" spans="1:26">
      <c r="A21" s="39"/>
      <c r="B21" s="39" t="s">
        <v>1998</v>
      </c>
      <c r="C21" s="26">
        <f>'[51]L08'!C36+'[51]L08'!C69</f>
        <v>0</v>
      </c>
      <c r="D21" s="26">
        <v>0</v>
      </c>
      <c r="E21" s="26">
        <v>0</v>
      </c>
      <c r="F21" s="26">
        <v>0</v>
      </c>
      <c r="G21" s="26">
        <v>0</v>
      </c>
      <c r="H21" s="26">
        <v>0</v>
      </c>
      <c r="I21" s="26">
        <v>0</v>
      </c>
      <c r="J21" s="26">
        <v>0</v>
      </c>
      <c r="K21" s="26">
        <v>0</v>
      </c>
      <c r="L21" s="26">
        <v>0</v>
      </c>
      <c r="M21" s="39"/>
      <c r="N21" s="39" t="s">
        <v>1999</v>
      </c>
      <c r="O21" s="26">
        <f>'[51]L09'!C119+'[51]L09'!C127+'[51]L09'!C230+'[51]L09'!C248</f>
        <v>0</v>
      </c>
      <c r="P21" s="26">
        <v>0</v>
      </c>
      <c r="Q21" s="26">
        <v>0</v>
      </c>
      <c r="R21" s="26">
        <v>0</v>
      </c>
      <c r="S21" s="26">
        <v>0</v>
      </c>
      <c r="T21" s="26">
        <v>0</v>
      </c>
      <c r="U21" s="26">
        <v>0</v>
      </c>
      <c r="V21" s="26">
        <v>0</v>
      </c>
      <c r="W21" s="39"/>
      <c r="X21" s="39" t="s">
        <v>2000</v>
      </c>
      <c r="Y21" s="26">
        <v>0</v>
      </c>
      <c r="Z21" s="26">
        <f t="shared" si="2"/>
        <v>0</v>
      </c>
    </row>
    <row r="22" s="19" customFormat="1" ht="17.25" customHeight="1" spans="1:26">
      <c r="A22" s="39"/>
      <c r="B22" s="39" t="s">
        <v>2001</v>
      </c>
      <c r="C22" s="26">
        <f>'[51]L08'!C12+'[51]L08'!C58</f>
        <v>0</v>
      </c>
      <c r="D22" s="26">
        <v>0</v>
      </c>
      <c r="E22" s="26">
        <v>0</v>
      </c>
      <c r="F22" s="26">
        <v>0</v>
      </c>
      <c r="G22" s="26">
        <v>0</v>
      </c>
      <c r="H22" s="26">
        <v>0</v>
      </c>
      <c r="I22" s="26">
        <v>0</v>
      </c>
      <c r="J22" s="26">
        <v>0</v>
      </c>
      <c r="K22" s="26">
        <v>0</v>
      </c>
      <c r="L22" s="26">
        <v>0</v>
      </c>
      <c r="M22" s="39"/>
      <c r="N22" s="39" t="s">
        <v>2002</v>
      </c>
      <c r="O22" s="26">
        <f>'[51]L09'!C133+'[51]L09'!C173+'[51]L09'!C222+'[51]L09'!C240</f>
        <v>0</v>
      </c>
      <c r="P22" s="26">
        <v>0</v>
      </c>
      <c r="Q22" s="26">
        <v>0</v>
      </c>
      <c r="R22" s="26">
        <v>0</v>
      </c>
      <c r="S22" s="26">
        <v>0</v>
      </c>
      <c r="T22" s="26">
        <v>0</v>
      </c>
      <c r="U22" s="26">
        <v>0</v>
      </c>
      <c r="V22" s="26">
        <v>0</v>
      </c>
      <c r="W22" s="39"/>
      <c r="X22" s="39" t="s">
        <v>2003</v>
      </c>
      <c r="Y22" s="26">
        <v>0</v>
      </c>
      <c r="Z22" s="26">
        <f t="shared" si="2"/>
        <v>0</v>
      </c>
    </row>
    <row r="23" s="19" customFormat="1" ht="17.25" customHeight="1" spans="1:26">
      <c r="A23" s="39"/>
      <c r="B23" s="39" t="s">
        <v>2004</v>
      </c>
      <c r="C23" s="26">
        <f>'[51]L08'!C39+'[51]L08'!C70</f>
        <v>0</v>
      </c>
      <c r="D23" s="26">
        <v>0</v>
      </c>
      <c r="E23" s="26">
        <v>0</v>
      </c>
      <c r="F23" s="26">
        <v>0</v>
      </c>
      <c r="G23" s="26">
        <v>6</v>
      </c>
      <c r="H23" s="26">
        <v>0</v>
      </c>
      <c r="I23" s="26">
        <v>0</v>
      </c>
      <c r="J23" s="26">
        <v>0</v>
      </c>
      <c r="K23" s="26">
        <v>0</v>
      </c>
      <c r="L23" s="26">
        <v>0</v>
      </c>
      <c r="M23" s="39"/>
      <c r="N23" s="39" t="s">
        <v>2005</v>
      </c>
      <c r="O23" s="26">
        <f>'[51]L09'!C138+'[51]L09'!C176+'[51]L09'!C179+'[51]L09'!C231+'[51]L09'!C234+'[51]L09'!C249+'[51]L09'!C252</f>
        <v>0</v>
      </c>
      <c r="P23" s="26">
        <v>0</v>
      </c>
      <c r="Q23" s="26">
        <v>0</v>
      </c>
      <c r="R23" s="26">
        <v>0</v>
      </c>
      <c r="S23" s="26">
        <v>0</v>
      </c>
      <c r="T23" s="26">
        <v>0</v>
      </c>
      <c r="U23" s="26">
        <v>0</v>
      </c>
      <c r="V23" s="26">
        <v>0</v>
      </c>
      <c r="W23" s="39"/>
      <c r="X23" s="39" t="s">
        <v>2006</v>
      </c>
      <c r="Y23" s="26">
        <v>0</v>
      </c>
      <c r="Z23" s="26">
        <f t="shared" si="2"/>
        <v>6</v>
      </c>
    </row>
    <row r="24" s="19" customFormat="1" ht="17.25" customHeight="1" spans="1:26">
      <c r="A24" s="39"/>
      <c r="B24" s="39" t="s">
        <v>2007</v>
      </c>
      <c r="C24" s="26">
        <f>'[51]L08'!C13+'[51]L08'!C59</f>
        <v>0</v>
      </c>
      <c r="D24" s="26">
        <v>0</v>
      </c>
      <c r="E24" s="26">
        <v>0</v>
      </c>
      <c r="F24" s="26">
        <v>0</v>
      </c>
      <c r="G24" s="26">
        <v>0</v>
      </c>
      <c r="H24" s="26">
        <v>0</v>
      </c>
      <c r="I24" s="26">
        <v>0</v>
      </c>
      <c r="J24" s="26">
        <v>0</v>
      </c>
      <c r="K24" s="26">
        <v>0</v>
      </c>
      <c r="L24" s="26">
        <v>0</v>
      </c>
      <c r="M24" s="39"/>
      <c r="N24" s="39" t="s">
        <v>2008</v>
      </c>
      <c r="O24" s="26">
        <f>'[51]L09'!C143+'[51]L09'!C180+'[51]L09'!C223+'[51]L09'!C241</f>
        <v>0</v>
      </c>
      <c r="P24" s="26">
        <v>0</v>
      </c>
      <c r="Q24" s="26">
        <v>0</v>
      </c>
      <c r="R24" s="26">
        <v>0</v>
      </c>
      <c r="S24" s="26">
        <v>0</v>
      </c>
      <c r="T24" s="26">
        <v>0</v>
      </c>
      <c r="U24" s="26">
        <v>0</v>
      </c>
      <c r="V24" s="26">
        <v>0</v>
      </c>
      <c r="W24" s="39"/>
      <c r="X24" s="39" t="s">
        <v>2009</v>
      </c>
      <c r="Y24" s="26">
        <v>0</v>
      </c>
      <c r="Z24" s="26">
        <f t="shared" si="2"/>
        <v>0</v>
      </c>
    </row>
    <row r="25" s="19" customFormat="1" ht="17.25" customHeight="1" spans="1:26">
      <c r="A25" s="39">
        <v>1030106</v>
      </c>
      <c r="B25" s="39" t="s">
        <v>2010</v>
      </c>
      <c r="C25" s="26">
        <f>'[51]L08'!C10</f>
        <v>0</v>
      </c>
      <c r="D25" s="26">
        <v>0</v>
      </c>
      <c r="E25" s="26">
        <v>0</v>
      </c>
      <c r="F25" s="26">
        <v>0</v>
      </c>
      <c r="G25" s="26">
        <v>0</v>
      </c>
      <c r="H25" s="26">
        <v>0</v>
      </c>
      <c r="I25" s="26">
        <v>0</v>
      </c>
      <c r="J25" s="26">
        <v>0</v>
      </c>
      <c r="K25" s="26">
        <v>0</v>
      </c>
      <c r="L25" s="26">
        <v>0</v>
      </c>
      <c r="M25" s="39">
        <v>21464</v>
      </c>
      <c r="N25" s="39" t="s">
        <v>2011</v>
      </c>
      <c r="O25" s="26">
        <f>'[51]L09'!C148</f>
        <v>0</v>
      </c>
      <c r="P25" s="26">
        <v>0</v>
      </c>
      <c r="Q25" s="26">
        <v>0</v>
      </c>
      <c r="R25" s="26">
        <v>0</v>
      </c>
      <c r="S25" s="26">
        <v>0</v>
      </c>
      <c r="T25" s="26">
        <v>0</v>
      </c>
      <c r="U25" s="26">
        <v>0</v>
      </c>
      <c r="V25" s="26">
        <v>0</v>
      </c>
      <c r="W25" s="39">
        <v>1030106</v>
      </c>
      <c r="X25" s="39" t="s">
        <v>2012</v>
      </c>
      <c r="Y25" s="26">
        <v>0</v>
      </c>
      <c r="Z25" s="26">
        <f t="shared" si="2"/>
        <v>0</v>
      </c>
    </row>
    <row r="26" s="19" customFormat="1" ht="17.25" customHeight="1" spans="1:26">
      <c r="A26" s="39">
        <v>1030171</v>
      </c>
      <c r="B26" s="39" t="s">
        <v>2013</v>
      </c>
      <c r="C26" s="26">
        <f>'[51]L08'!C42</f>
        <v>0</v>
      </c>
      <c r="D26" s="26">
        <v>0</v>
      </c>
      <c r="E26" s="26">
        <v>0</v>
      </c>
      <c r="F26" s="26">
        <v>0</v>
      </c>
      <c r="G26" s="26">
        <v>0</v>
      </c>
      <c r="H26" s="26">
        <v>0</v>
      </c>
      <c r="I26" s="26">
        <v>0</v>
      </c>
      <c r="J26" s="26">
        <v>0</v>
      </c>
      <c r="K26" s="26">
        <v>0</v>
      </c>
      <c r="L26" s="26">
        <v>0</v>
      </c>
      <c r="M26" s="39">
        <v>21468</v>
      </c>
      <c r="N26" s="39" t="s">
        <v>2014</v>
      </c>
      <c r="O26" s="26">
        <f>'[51]L09'!C157</f>
        <v>0</v>
      </c>
      <c r="P26" s="26">
        <v>0</v>
      </c>
      <c r="Q26" s="26">
        <v>0</v>
      </c>
      <c r="R26" s="26">
        <v>0</v>
      </c>
      <c r="S26" s="26">
        <v>0</v>
      </c>
      <c r="T26" s="26">
        <v>0</v>
      </c>
      <c r="U26" s="26">
        <v>0</v>
      </c>
      <c r="V26" s="26">
        <v>0</v>
      </c>
      <c r="W26" s="39">
        <v>1030171</v>
      </c>
      <c r="X26" s="39" t="s">
        <v>2015</v>
      </c>
      <c r="Y26" s="26">
        <v>0</v>
      </c>
      <c r="Z26" s="26">
        <f t="shared" si="2"/>
        <v>0</v>
      </c>
    </row>
    <row r="27" s="19" customFormat="1" ht="17.25" customHeight="1" spans="1:26">
      <c r="A27" s="39">
        <v>1030110</v>
      </c>
      <c r="B27" s="39" t="s">
        <v>2016</v>
      </c>
      <c r="C27" s="26">
        <f>'[51]L08'!C11</f>
        <v>0</v>
      </c>
      <c r="D27" s="26">
        <v>0</v>
      </c>
      <c r="E27" s="26">
        <v>0</v>
      </c>
      <c r="F27" s="26">
        <v>0</v>
      </c>
      <c r="G27" s="26">
        <v>0</v>
      </c>
      <c r="H27" s="26">
        <v>0</v>
      </c>
      <c r="I27" s="26">
        <v>0</v>
      </c>
      <c r="J27" s="26">
        <v>0</v>
      </c>
      <c r="K27" s="26">
        <v>0</v>
      </c>
      <c r="L27" s="26">
        <v>0</v>
      </c>
      <c r="M27" s="39">
        <v>21469</v>
      </c>
      <c r="N27" s="39" t="s">
        <v>2017</v>
      </c>
      <c r="O27" s="26">
        <f>'[51]L09'!C164</f>
        <v>0</v>
      </c>
      <c r="P27" s="26">
        <v>0</v>
      </c>
      <c r="Q27" s="26">
        <v>0</v>
      </c>
      <c r="R27" s="26">
        <v>0</v>
      </c>
      <c r="S27" s="26">
        <v>0</v>
      </c>
      <c r="T27" s="26">
        <v>0</v>
      </c>
      <c r="U27" s="26">
        <v>0</v>
      </c>
      <c r="V27" s="26">
        <v>0</v>
      </c>
      <c r="W27" s="39">
        <v>1030110</v>
      </c>
      <c r="X27" s="39" t="s">
        <v>2018</v>
      </c>
      <c r="Y27" s="26">
        <v>0</v>
      </c>
      <c r="Z27" s="26">
        <f t="shared" si="2"/>
        <v>0</v>
      </c>
    </row>
    <row r="28" s="19" customFormat="1" ht="17.25" customHeight="1" spans="1:26">
      <c r="A28" s="39">
        <v>1030102</v>
      </c>
      <c r="B28" s="39" t="s">
        <v>2019</v>
      </c>
      <c r="C28" s="26">
        <f>'[51]L08'!C7</f>
        <v>0</v>
      </c>
      <c r="D28" s="26">
        <v>0</v>
      </c>
      <c r="E28" s="26">
        <v>0</v>
      </c>
      <c r="F28" s="26">
        <v>0</v>
      </c>
      <c r="G28" s="26">
        <v>0</v>
      </c>
      <c r="H28" s="26">
        <v>0</v>
      </c>
      <c r="I28" s="26">
        <v>0</v>
      </c>
      <c r="J28" s="26">
        <v>0</v>
      </c>
      <c r="K28" s="26">
        <v>0</v>
      </c>
      <c r="L28" s="26">
        <v>0</v>
      </c>
      <c r="M28" s="39">
        <v>21562</v>
      </c>
      <c r="N28" s="39" t="s">
        <v>2020</v>
      </c>
      <c r="O28" s="26">
        <f>'[51]L09'!C185</f>
        <v>0</v>
      </c>
      <c r="P28" s="26">
        <v>0</v>
      </c>
      <c r="Q28" s="26">
        <v>0</v>
      </c>
      <c r="R28" s="26">
        <v>0</v>
      </c>
      <c r="S28" s="26">
        <v>0</v>
      </c>
      <c r="T28" s="26">
        <v>0</v>
      </c>
      <c r="U28" s="26">
        <v>0</v>
      </c>
      <c r="V28" s="26">
        <v>0</v>
      </c>
      <c r="W28" s="39">
        <v>1030102</v>
      </c>
      <c r="X28" s="39" t="s">
        <v>2021</v>
      </c>
      <c r="Y28" s="26">
        <v>0</v>
      </c>
      <c r="Z28" s="26">
        <f t="shared" si="2"/>
        <v>0</v>
      </c>
    </row>
    <row r="29" s="19" customFormat="1" ht="17.25" customHeight="1" spans="1:26">
      <c r="A29" s="39">
        <v>1030153</v>
      </c>
      <c r="B29" s="39" t="s">
        <v>2022</v>
      </c>
      <c r="C29" s="26">
        <f>'[51]L08'!C29</f>
        <v>0</v>
      </c>
      <c r="D29" s="26">
        <v>0</v>
      </c>
      <c r="E29" s="26">
        <v>0</v>
      </c>
      <c r="F29" s="26">
        <v>0</v>
      </c>
      <c r="G29" s="26">
        <v>0</v>
      </c>
      <c r="H29" s="26">
        <v>0</v>
      </c>
      <c r="I29" s="26">
        <v>0</v>
      </c>
      <c r="J29" s="26">
        <v>0</v>
      </c>
      <c r="K29" s="26">
        <v>0</v>
      </c>
      <c r="L29" s="26">
        <v>0</v>
      </c>
      <c r="M29" s="39">
        <v>2170402</v>
      </c>
      <c r="N29" s="39" t="s">
        <v>2023</v>
      </c>
      <c r="O29" s="26">
        <f>'[51]L09'!C191</f>
        <v>0</v>
      </c>
      <c r="P29" s="26">
        <v>0</v>
      </c>
      <c r="Q29" s="26">
        <v>0</v>
      </c>
      <c r="R29" s="26">
        <v>0</v>
      </c>
      <c r="S29" s="26">
        <v>0</v>
      </c>
      <c r="T29" s="26">
        <v>0</v>
      </c>
      <c r="U29" s="26">
        <v>0</v>
      </c>
      <c r="V29" s="26">
        <v>0</v>
      </c>
      <c r="W29" s="39">
        <v>1030153</v>
      </c>
      <c r="X29" s="39" t="s">
        <v>2024</v>
      </c>
      <c r="Y29" s="26">
        <v>0</v>
      </c>
      <c r="Z29" s="26">
        <f t="shared" si="2"/>
        <v>0</v>
      </c>
    </row>
    <row r="30" s="19" customFormat="1" ht="17.25" customHeight="1" spans="1:26">
      <c r="A30" s="39">
        <v>1030154</v>
      </c>
      <c r="B30" s="39" t="s">
        <v>2025</v>
      </c>
      <c r="C30" s="26">
        <f>'[51]L08'!C30</f>
        <v>0</v>
      </c>
      <c r="D30" s="26">
        <v>0</v>
      </c>
      <c r="E30" s="26">
        <v>0</v>
      </c>
      <c r="F30" s="26">
        <v>0</v>
      </c>
      <c r="G30" s="26">
        <v>0</v>
      </c>
      <c r="H30" s="26">
        <v>0</v>
      </c>
      <c r="I30" s="26">
        <v>0</v>
      </c>
      <c r="J30" s="26">
        <v>0</v>
      </c>
      <c r="K30" s="26">
        <v>0</v>
      </c>
      <c r="L30" s="26">
        <v>0</v>
      </c>
      <c r="M30" s="39">
        <v>2170403</v>
      </c>
      <c r="N30" s="39" t="s">
        <v>2026</v>
      </c>
      <c r="O30" s="26">
        <f>'[51]L09'!C192</f>
        <v>0</v>
      </c>
      <c r="P30" s="26">
        <v>0</v>
      </c>
      <c r="Q30" s="26">
        <v>0</v>
      </c>
      <c r="R30" s="26">
        <v>0</v>
      </c>
      <c r="S30" s="26">
        <v>0</v>
      </c>
      <c r="T30" s="26">
        <v>0</v>
      </c>
      <c r="U30" s="26">
        <v>0</v>
      </c>
      <c r="V30" s="26">
        <v>0</v>
      </c>
      <c r="W30" s="39">
        <v>1030154</v>
      </c>
      <c r="X30" s="39" t="s">
        <v>2027</v>
      </c>
      <c r="Y30" s="26">
        <v>0</v>
      </c>
      <c r="Z30" s="26">
        <f t="shared" si="2"/>
        <v>0</v>
      </c>
    </row>
    <row r="31" s="19" customFormat="1" ht="17.25" customHeight="1" spans="1:26">
      <c r="A31" s="39">
        <v>1030180</v>
      </c>
      <c r="B31" s="39" t="s">
        <v>2028</v>
      </c>
      <c r="C31" s="28">
        <f>'[51]L08'!C47</f>
        <v>0</v>
      </c>
      <c r="D31" s="28">
        <v>0</v>
      </c>
      <c r="E31" s="28">
        <v>0</v>
      </c>
      <c r="F31" s="28">
        <v>0</v>
      </c>
      <c r="G31" s="28">
        <v>0</v>
      </c>
      <c r="H31" s="28">
        <v>0</v>
      </c>
      <c r="I31" s="28">
        <v>0</v>
      </c>
      <c r="J31" s="28">
        <v>0</v>
      </c>
      <c r="K31" s="28">
        <v>0</v>
      </c>
      <c r="L31" s="28">
        <v>0</v>
      </c>
      <c r="M31" s="39">
        <v>22908</v>
      </c>
      <c r="N31" s="39" t="s">
        <v>2029</v>
      </c>
      <c r="O31" s="26">
        <f>'[51]L09'!C198</f>
        <v>0</v>
      </c>
      <c r="P31" s="26">
        <v>0</v>
      </c>
      <c r="Q31" s="26">
        <v>0</v>
      </c>
      <c r="R31" s="26">
        <v>0</v>
      </c>
      <c r="S31" s="26">
        <v>0</v>
      </c>
      <c r="T31" s="26">
        <v>0</v>
      </c>
      <c r="U31" s="26">
        <v>0</v>
      </c>
      <c r="V31" s="26">
        <v>0</v>
      </c>
      <c r="W31" s="39">
        <v>1030180</v>
      </c>
      <c r="X31" s="39" t="s">
        <v>2030</v>
      </c>
      <c r="Y31" s="26">
        <v>0</v>
      </c>
      <c r="Z31" s="26">
        <f t="shared" si="2"/>
        <v>0</v>
      </c>
    </row>
    <row r="32" s="19" customFormat="1" ht="17.25" customHeight="1" spans="1:26">
      <c r="A32" s="39">
        <v>1030155</v>
      </c>
      <c r="B32" s="40" t="s">
        <v>2031</v>
      </c>
      <c r="C32" s="26">
        <f>'[51]L08'!C31</f>
        <v>0</v>
      </c>
      <c r="D32" s="26">
        <v>572</v>
      </c>
      <c r="E32" s="26">
        <v>0</v>
      </c>
      <c r="F32" s="26">
        <v>0</v>
      </c>
      <c r="G32" s="26">
        <v>367</v>
      </c>
      <c r="H32" s="26">
        <v>0</v>
      </c>
      <c r="I32" s="26">
        <v>0</v>
      </c>
      <c r="J32" s="26">
        <v>0</v>
      </c>
      <c r="K32" s="26">
        <v>0</v>
      </c>
      <c r="L32" s="26">
        <v>0</v>
      </c>
      <c r="M32" s="45">
        <v>22960</v>
      </c>
      <c r="N32" s="39" t="s">
        <v>2032</v>
      </c>
      <c r="O32" s="26">
        <f>'[51]L09'!C208</f>
        <v>338</v>
      </c>
      <c r="P32" s="26">
        <v>0</v>
      </c>
      <c r="Q32" s="26">
        <v>0</v>
      </c>
      <c r="R32" s="26">
        <v>0</v>
      </c>
      <c r="S32" s="26">
        <v>0</v>
      </c>
      <c r="T32" s="26">
        <v>0</v>
      </c>
      <c r="U32" s="26">
        <v>0</v>
      </c>
      <c r="V32" s="26">
        <v>0</v>
      </c>
      <c r="W32" s="39">
        <v>1030155</v>
      </c>
      <c r="X32" s="39" t="s">
        <v>2033</v>
      </c>
      <c r="Y32" s="26">
        <v>0</v>
      </c>
      <c r="Z32" s="28">
        <f t="shared" si="2"/>
        <v>601</v>
      </c>
    </row>
    <row r="33" s="19" customFormat="1" ht="17.25" customHeight="1" spans="1:26">
      <c r="A33" s="39"/>
      <c r="B33" s="40" t="s">
        <v>2034</v>
      </c>
      <c r="C33" s="26">
        <f>'[51]L08'!C56+'[51]L08'!C74+'[51]L08'!C55</f>
        <v>0</v>
      </c>
      <c r="D33" s="26">
        <v>0</v>
      </c>
      <c r="E33" s="26">
        <v>0</v>
      </c>
      <c r="F33" s="26">
        <v>0</v>
      </c>
      <c r="G33" s="28">
        <v>509</v>
      </c>
      <c r="H33" s="26">
        <v>0</v>
      </c>
      <c r="I33" s="26">
        <v>0</v>
      </c>
      <c r="J33" s="26">
        <v>59500</v>
      </c>
      <c r="K33" s="26">
        <v>0</v>
      </c>
      <c r="L33" s="26">
        <v>0</v>
      </c>
      <c r="M33" s="45"/>
      <c r="N33" s="39" t="s">
        <v>2035</v>
      </c>
      <c r="O33" s="26">
        <f>'[51]L09'!C194+'[51]L09'!C236+'[51]L09'!C237+'[51]L09'!C254+'[51]L09'!C255+'[51]L09'!C256+'[51]L09'!C207</f>
        <v>41900</v>
      </c>
      <c r="P33" s="26">
        <v>0</v>
      </c>
      <c r="Q33" s="26">
        <v>0</v>
      </c>
      <c r="R33" s="26">
        <v>0</v>
      </c>
      <c r="S33" s="26">
        <v>0</v>
      </c>
      <c r="T33" s="26">
        <v>0</v>
      </c>
      <c r="U33" s="26">
        <v>0</v>
      </c>
      <c r="V33" s="26">
        <v>0</v>
      </c>
      <c r="W33" s="39"/>
      <c r="X33" s="39" t="s">
        <v>2036</v>
      </c>
      <c r="Y33" s="47">
        <v>0</v>
      </c>
      <c r="Z33" s="26">
        <f t="shared" si="2"/>
        <v>18109</v>
      </c>
    </row>
    <row r="34" s="19" customFormat="1" ht="17.25" customHeight="1" spans="1:26">
      <c r="A34" s="41"/>
      <c r="B34" s="40" t="s">
        <v>2037</v>
      </c>
      <c r="C34" s="42"/>
      <c r="D34" s="42"/>
      <c r="E34" s="42"/>
      <c r="F34" s="43"/>
      <c r="G34" s="26">
        <v>509</v>
      </c>
      <c r="H34" s="44"/>
      <c r="I34" s="42"/>
      <c r="J34" s="42"/>
      <c r="K34" s="42"/>
      <c r="L34" s="42"/>
      <c r="M34" s="46"/>
      <c r="N34" s="39" t="s">
        <v>2038</v>
      </c>
      <c r="O34" s="26">
        <f>'[51]L09'!C256</f>
        <v>329</v>
      </c>
      <c r="P34" s="26">
        <v>0</v>
      </c>
      <c r="Q34" s="39"/>
      <c r="R34" s="26">
        <v>0</v>
      </c>
      <c r="S34" s="42"/>
      <c r="T34" s="39"/>
      <c r="U34" s="26">
        <v>0</v>
      </c>
      <c r="V34" s="42"/>
      <c r="W34" s="41"/>
      <c r="X34" s="39" t="s">
        <v>2039</v>
      </c>
      <c r="Y34" s="42"/>
      <c r="Z34" s="31">
        <v>180</v>
      </c>
    </row>
  </sheetData>
  <mergeCells count="28">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pageMargins left="0.590277777777778" right="0.590277777777778" top="0.708333333333333" bottom="0.708333333333333" header="0.393055555555556" footer="0.393055555555556"/>
  <pageSetup paperSize="9" fitToHeight="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A2" sqref="A2:D2"/>
    </sheetView>
  </sheetViews>
  <sheetFormatPr defaultColWidth="12.1833333333333" defaultRowHeight="15.55" customHeight="1"/>
  <cols>
    <col min="1" max="1" width="36.125" style="19" customWidth="1"/>
    <col min="2" max="2" width="23.625" style="19" customWidth="1"/>
    <col min="3" max="3" width="38.625" style="19" customWidth="1"/>
    <col min="4" max="4" width="23.25" style="19" customWidth="1"/>
    <col min="5" max="256" width="12.1833333333333" style="19" customWidth="1"/>
    <col min="257" max="16384" width="12.1833333333333" style="19"/>
  </cols>
  <sheetData>
    <row r="1" customFormat="1" ht="20.25" spans="1:9">
      <c r="A1" s="20" t="s">
        <v>2040</v>
      </c>
      <c r="B1" s="32"/>
      <c r="C1" s="32"/>
      <c r="D1" s="32"/>
      <c r="E1" s="32"/>
      <c r="F1" s="32"/>
      <c r="G1" s="32"/>
      <c r="H1" s="32"/>
      <c r="I1" s="32"/>
    </row>
    <row r="2" s="19" customFormat="1" ht="34" customHeight="1" spans="1:4">
      <c r="A2" s="21" t="s">
        <v>7</v>
      </c>
      <c r="B2" s="21"/>
      <c r="C2" s="21"/>
      <c r="D2" s="21"/>
    </row>
    <row r="3" s="19" customFormat="1" ht="17" customHeight="1" spans="1:4">
      <c r="A3" s="22" t="s">
        <v>674</v>
      </c>
      <c r="B3" s="22"/>
      <c r="C3" s="22"/>
      <c r="D3" s="22"/>
    </row>
    <row r="4" s="19" customFormat="1" ht="27" customHeight="1" spans="1:4">
      <c r="A4" s="33" t="s">
        <v>1776</v>
      </c>
      <c r="B4" s="33" t="s">
        <v>16</v>
      </c>
      <c r="C4" s="33" t="s">
        <v>1776</v>
      </c>
      <c r="D4" s="33" t="s">
        <v>16</v>
      </c>
    </row>
    <row r="5" s="19" customFormat="1" ht="27" customHeight="1" spans="1:4">
      <c r="A5" s="34" t="s">
        <v>2041</v>
      </c>
      <c r="B5" s="35">
        <f>'[51]L14'!E5</f>
        <v>13807</v>
      </c>
      <c r="C5" s="34" t="s">
        <v>2042</v>
      </c>
      <c r="D5" s="35">
        <f>'[51]L14'!J5</f>
        <v>13892</v>
      </c>
    </row>
    <row r="6" s="19" customFormat="1" ht="27" customHeight="1" spans="1:4">
      <c r="A6" s="34" t="s">
        <v>2043</v>
      </c>
      <c r="B6" s="35">
        <v>395</v>
      </c>
      <c r="C6" s="34" t="s">
        <v>2044</v>
      </c>
      <c r="D6" s="35">
        <v>0</v>
      </c>
    </row>
    <row r="7" s="19" customFormat="1" ht="27" customHeight="1" spans="1:4">
      <c r="A7" s="34" t="s">
        <v>2045</v>
      </c>
      <c r="B7" s="35">
        <v>0</v>
      </c>
      <c r="C7" s="34" t="s">
        <v>2046</v>
      </c>
      <c r="D7" s="35">
        <v>0</v>
      </c>
    </row>
    <row r="8" s="19" customFormat="1" ht="27" customHeight="1" spans="1:4">
      <c r="A8" s="34" t="s">
        <v>2047</v>
      </c>
      <c r="B8" s="35">
        <v>85</v>
      </c>
      <c r="C8" s="34" t="s">
        <v>2048</v>
      </c>
      <c r="D8" s="35">
        <v>0</v>
      </c>
    </row>
    <row r="9" s="19" customFormat="1" ht="27" customHeight="1" spans="1:4">
      <c r="A9" s="34" t="s">
        <v>2049</v>
      </c>
      <c r="B9" s="35">
        <v>0</v>
      </c>
      <c r="C9" s="34" t="s">
        <v>2050</v>
      </c>
      <c r="D9" s="35">
        <v>0</v>
      </c>
    </row>
    <row r="10" s="19" customFormat="1" ht="27" customHeight="1" spans="1:4">
      <c r="A10" s="34" t="s">
        <v>2051</v>
      </c>
      <c r="B10" s="35">
        <v>0</v>
      </c>
      <c r="C10" s="34" t="s">
        <v>2052</v>
      </c>
      <c r="D10" s="35">
        <v>0</v>
      </c>
    </row>
    <row r="11" s="19" customFormat="1" ht="27" customHeight="1" spans="1:4">
      <c r="A11" s="34"/>
      <c r="B11" s="36"/>
      <c r="C11" s="34" t="s">
        <v>2053</v>
      </c>
      <c r="D11" s="35">
        <f>B12-SUM(D5:D10)</f>
        <v>395</v>
      </c>
    </row>
    <row r="12" s="19" customFormat="1" ht="27" customHeight="1" spans="1:4">
      <c r="A12" s="33" t="s">
        <v>1945</v>
      </c>
      <c r="B12" s="35">
        <f>SUM(B5:B10)</f>
        <v>14287</v>
      </c>
      <c r="C12" s="33" t="s">
        <v>1946</v>
      </c>
      <c r="D12" s="35">
        <f>SUM(D5:D11)</f>
        <v>14287</v>
      </c>
    </row>
  </sheetData>
  <mergeCells count="2">
    <mergeCell ref="A2:D2"/>
    <mergeCell ref="A3:D3"/>
  </mergeCells>
  <printOptions horizontalCentered="1"/>
  <pageMargins left="0.751388888888889" right="0.751388888888889" top="1" bottom="1" header="0.511805555555556" footer="0.511805555555556"/>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showGridLines="0" showZeros="0" zoomScale="90" zoomScaleNormal="90" workbookViewId="0">
      <selection activeCell="K6" sqref="K6"/>
    </sheetView>
  </sheetViews>
  <sheetFormatPr defaultColWidth="12.1833333333333" defaultRowHeight="15.55" customHeight="1"/>
  <cols>
    <col min="1" max="1" width="30" style="19" customWidth="1"/>
    <col min="2" max="2" width="13.125" style="19" customWidth="1"/>
    <col min="3" max="3" width="12.125" style="19" customWidth="1"/>
    <col min="4" max="4" width="12.5" style="19" customWidth="1"/>
    <col min="5" max="5" width="13.125" style="19" customWidth="1"/>
    <col min="6" max="6" width="12.25" style="19" customWidth="1"/>
    <col min="7" max="7" width="11.875" style="19" customWidth="1"/>
    <col min="8" max="9" width="12.625" style="19" customWidth="1"/>
    <col min="10" max="256" width="12.1833333333333" style="19" customWidth="1"/>
    <col min="257" max="16384" width="12.1833333333333" style="19"/>
  </cols>
  <sheetData>
    <row r="1" s="18" customFormat="1" ht="27" customHeight="1" spans="1:16384">
      <c r="A1" s="20" t="s">
        <v>2054</v>
      </c>
      <c r="XFB1" s="32"/>
      <c r="XFC1" s="32"/>
      <c r="XFD1" s="32"/>
    </row>
    <row r="2" s="19" customFormat="1" ht="34" customHeight="1" spans="1:9">
      <c r="A2" s="21" t="s">
        <v>8</v>
      </c>
      <c r="B2" s="21"/>
      <c r="C2" s="21"/>
      <c r="D2" s="21"/>
      <c r="E2" s="21"/>
      <c r="F2" s="21"/>
      <c r="G2" s="21"/>
      <c r="H2" s="21"/>
      <c r="I2" s="21"/>
    </row>
    <row r="3" s="19" customFormat="1" ht="16.95" customHeight="1" spans="1:9">
      <c r="A3" s="22" t="s">
        <v>674</v>
      </c>
      <c r="B3" s="22"/>
      <c r="C3" s="22"/>
      <c r="D3" s="22"/>
      <c r="E3" s="22"/>
      <c r="F3" s="22"/>
      <c r="G3" s="22"/>
      <c r="H3" s="22"/>
      <c r="I3" s="22"/>
    </row>
    <row r="4" s="19" customFormat="1" ht="43.5" customHeight="1" spans="1:9">
      <c r="A4" s="23" t="s">
        <v>2055</v>
      </c>
      <c r="B4" s="24" t="s">
        <v>2056</v>
      </c>
      <c r="C4" s="24" t="s">
        <v>2057</v>
      </c>
      <c r="D4" s="24" t="s">
        <v>2058</v>
      </c>
      <c r="E4" s="24" t="s">
        <v>2059</v>
      </c>
      <c r="F4" s="24" t="s">
        <v>2060</v>
      </c>
      <c r="G4" s="24" t="s">
        <v>2061</v>
      </c>
      <c r="H4" s="24" t="s">
        <v>2062</v>
      </c>
      <c r="I4" s="24" t="s">
        <v>2063</v>
      </c>
    </row>
    <row r="5" s="19" customFormat="1" ht="20" customHeight="1" spans="1:9">
      <c r="A5" s="25" t="s">
        <v>2064</v>
      </c>
      <c r="B5" s="26">
        <f t="shared" ref="B5:B19" si="0">SUM(C5:I5)</f>
        <v>12058</v>
      </c>
      <c r="C5" s="26">
        <v>0</v>
      </c>
      <c r="D5" s="26">
        <v>1847</v>
      </c>
      <c r="E5" s="26">
        <v>9406</v>
      </c>
      <c r="F5" s="26">
        <v>0</v>
      </c>
      <c r="G5" s="26">
        <v>0</v>
      </c>
      <c r="H5" s="26">
        <v>0</v>
      </c>
      <c r="I5" s="26">
        <v>805</v>
      </c>
    </row>
    <row r="6" s="19" customFormat="1" ht="20" customHeight="1" spans="1:9">
      <c r="A6" s="27" t="s">
        <v>2065</v>
      </c>
      <c r="B6" s="26">
        <f t="shared" si="0"/>
        <v>7376</v>
      </c>
      <c r="C6" s="26">
        <v>0</v>
      </c>
      <c r="D6" s="26">
        <v>1059</v>
      </c>
      <c r="E6" s="26">
        <v>5565</v>
      </c>
      <c r="F6" s="26">
        <v>0</v>
      </c>
      <c r="G6" s="26">
        <v>0</v>
      </c>
      <c r="H6" s="26">
        <v>0</v>
      </c>
      <c r="I6" s="26">
        <v>752</v>
      </c>
    </row>
    <row r="7" s="19" customFormat="1" ht="20" customHeight="1" spans="1:9">
      <c r="A7" s="27" t="s">
        <v>2066</v>
      </c>
      <c r="B7" s="26">
        <f t="shared" si="0"/>
        <v>4190</v>
      </c>
      <c r="C7" s="26">
        <v>0</v>
      </c>
      <c r="D7" s="26">
        <v>709</v>
      </c>
      <c r="E7" s="26">
        <v>3481</v>
      </c>
      <c r="F7" s="26">
        <v>0</v>
      </c>
      <c r="G7" s="26">
        <v>0</v>
      </c>
      <c r="H7" s="26">
        <v>0</v>
      </c>
      <c r="I7" s="26">
        <v>0</v>
      </c>
    </row>
    <row r="8" s="19" customFormat="1" ht="20" customHeight="1" spans="1:9">
      <c r="A8" s="27" t="s">
        <v>2067</v>
      </c>
      <c r="B8" s="26">
        <f t="shared" si="0"/>
        <v>210</v>
      </c>
      <c r="C8" s="26">
        <v>0</v>
      </c>
      <c r="D8" s="26">
        <v>19</v>
      </c>
      <c r="E8" s="26">
        <v>150</v>
      </c>
      <c r="F8" s="26">
        <v>0</v>
      </c>
      <c r="G8" s="26">
        <v>0</v>
      </c>
      <c r="H8" s="26">
        <v>0</v>
      </c>
      <c r="I8" s="26">
        <v>41</v>
      </c>
    </row>
    <row r="9" s="19" customFormat="1" ht="20" customHeight="1" spans="1:9">
      <c r="A9" s="27" t="s">
        <v>2068</v>
      </c>
      <c r="B9" s="26">
        <f t="shared" si="0"/>
        <v>0</v>
      </c>
      <c r="C9" s="26">
        <v>0</v>
      </c>
      <c r="D9" s="26">
        <v>0</v>
      </c>
      <c r="E9" s="26">
        <v>0</v>
      </c>
      <c r="F9" s="26">
        <v>0</v>
      </c>
      <c r="G9" s="26">
        <v>0</v>
      </c>
      <c r="H9" s="26">
        <v>0</v>
      </c>
      <c r="I9" s="26">
        <v>0</v>
      </c>
    </row>
    <row r="10" s="19" customFormat="1" ht="20" customHeight="1" spans="1:9">
      <c r="A10" s="27" t="s">
        <v>2069</v>
      </c>
      <c r="B10" s="26">
        <f t="shared" si="0"/>
        <v>216</v>
      </c>
      <c r="C10" s="26">
        <v>0</v>
      </c>
      <c r="D10" s="26">
        <v>6</v>
      </c>
      <c r="E10" s="26">
        <v>210</v>
      </c>
      <c r="F10" s="26">
        <v>0</v>
      </c>
      <c r="G10" s="26">
        <v>0</v>
      </c>
      <c r="H10" s="26">
        <v>0</v>
      </c>
      <c r="I10" s="26">
        <v>0</v>
      </c>
    </row>
    <row r="11" s="19" customFormat="1" ht="20" customHeight="1" spans="1:9">
      <c r="A11" s="27" t="s">
        <v>2070</v>
      </c>
      <c r="B11" s="26">
        <f t="shared" si="0"/>
        <v>66</v>
      </c>
      <c r="C11" s="26">
        <v>0</v>
      </c>
      <c r="D11" s="26">
        <v>54</v>
      </c>
      <c r="E11" s="26">
        <v>0</v>
      </c>
      <c r="F11" s="26">
        <v>0</v>
      </c>
      <c r="G11" s="26">
        <v>0</v>
      </c>
      <c r="H11" s="26">
        <v>0</v>
      </c>
      <c r="I11" s="26">
        <v>12</v>
      </c>
    </row>
    <row r="12" s="19" customFormat="1" ht="20" customHeight="1" spans="1:9">
      <c r="A12" s="27" t="s">
        <v>2071</v>
      </c>
      <c r="B12" s="26">
        <f t="shared" si="0"/>
        <v>0</v>
      </c>
      <c r="C12" s="26">
        <v>0</v>
      </c>
      <c r="D12" s="26">
        <v>0</v>
      </c>
      <c r="E12" s="26">
        <v>0</v>
      </c>
      <c r="F12" s="26">
        <v>0</v>
      </c>
      <c r="G12" s="26">
        <v>0</v>
      </c>
      <c r="H12" s="26">
        <v>0</v>
      </c>
      <c r="I12" s="26">
        <v>0</v>
      </c>
    </row>
    <row r="13" s="19" customFormat="1" ht="20" customHeight="1" spans="1:9">
      <c r="A13" s="25" t="s">
        <v>2072</v>
      </c>
      <c r="B13" s="26">
        <f t="shared" si="0"/>
        <v>12909</v>
      </c>
      <c r="C13" s="26">
        <v>0</v>
      </c>
      <c r="D13" s="26">
        <v>530</v>
      </c>
      <c r="E13" s="26">
        <v>11575</v>
      </c>
      <c r="F13" s="26">
        <v>0</v>
      </c>
      <c r="G13" s="26">
        <v>0</v>
      </c>
      <c r="H13" s="26">
        <v>0</v>
      </c>
      <c r="I13" s="26">
        <v>804</v>
      </c>
    </row>
    <row r="14" s="19" customFormat="1" ht="20" customHeight="1" spans="1:9">
      <c r="A14" s="27" t="s">
        <v>2073</v>
      </c>
      <c r="B14" s="28">
        <f t="shared" si="0"/>
        <v>12346</v>
      </c>
      <c r="C14" s="26">
        <v>0</v>
      </c>
      <c r="D14" s="26">
        <v>512</v>
      </c>
      <c r="E14" s="26">
        <v>11454</v>
      </c>
      <c r="F14" s="26">
        <v>0</v>
      </c>
      <c r="G14" s="26">
        <v>0</v>
      </c>
      <c r="H14" s="26">
        <v>0</v>
      </c>
      <c r="I14" s="26">
        <v>380</v>
      </c>
    </row>
    <row r="15" s="19" customFormat="1" ht="20" customHeight="1" spans="1:9">
      <c r="A15" s="29" t="s">
        <v>2074</v>
      </c>
      <c r="B15" s="26">
        <f t="shared" si="0"/>
        <v>128</v>
      </c>
      <c r="C15" s="30">
        <v>0</v>
      </c>
      <c r="D15" s="26">
        <v>18</v>
      </c>
      <c r="E15" s="26">
        <v>110</v>
      </c>
      <c r="F15" s="26">
        <v>0</v>
      </c>
      <c r="G15" s="26">
        <v>0</v>
      </c>
      <c r="H15" s="26">
        <v>0</v>
      </c>
      <c r="I15" s="26">
        <v>0</v>
      </c>
    </row>
    <row r="16" s="19" customFormat="1" ht="20" customHeight="1" spans="1:9">
      <c r="A16" s="27" t="s">
        <v>2075</v>
      </c>
      <c r="B16" s="31">
        <f t="shared" si="0"/>
        <v>273</v>
      </c>
      <c r="C16" s="26">
        <v>0</v>
      </c>
      <c r="D16" s="26">
        <v>0</v>
      </c>
      <c r="E16" s="26">
        <v>10</v>
      </c>
      <c r="F16" s="26">
        <v>0</v>
      </c>
      <c r="G16" s="26">
        <v>0</v>
      </c>
      <c r="H16" s="26">
        <v>0</v>
      </c>
      <c r="I16" s="26">
        <v>263</v>
      </c>
    </row>
    <row r="17" s="19" customFormat="1" ht="20" customHeight="1" spans="1:9">
      <c r="A17" s="27" t="s">
        <v>2076</v>
      </c>
      <c r="B17" s="26">
        <f t="shared" si="0"/>
        <v>0</v>
      </c>
      <c r="C17" s="26">
        <v>0</v>
      </c>
      <c r="D17" s="26">
        <v>0</v>
      </c>
      <c r="E17" s="26">
        <v>0</v>
      </c>
      <c r="F17" s="26">
        <v>0</v>
      </c>
      <c r="G17" s="26">
        <v>0</v>
      </c>
      <c r="H17" s="26">
        <v>0</v>
      </c>
      <c r="I17" s="26">
        <v>0</v>
      </c>
    </row>
    <row r="18" s="19" customFormat="1" ht="20" customHeight="1" spans="1:9">
      <c r="A18" s="25" t="s">
        <v>2077</v>
      </c>
      <c r="B18" s="26">
        <f t="shared" si="0"/>
        <v>-851</v>
      </c>
      <c r="C18" s="26">
        <f t="shared" ref="C18:I18" si="1">SUM(C5)-SUM(C13)</f>
        <v>0</v>
      </c>
      <c r="D18" s="26">
        <f t="shared" si="1"/>
        <v>1317</v>
      </c>
      <c r="E18" s="26">
        <f t="shared" si="1"/>
        <v>-2169</v>
      </c>
      <c r="F18" s="26">
        <f t="shared" si="1"/>
        <v>0</v>
      </c>
      <c r="G18" s="26">
        <f t="shared" si="1"/>
        <v>0</v>
      </c>
      <c r="H18" s="26">
        <f t="shared" si="1"/>
        <v>0</v>
      </c>
      <c r="I18" s="26">
        <f t="shared" si="1"/>
        <v>1</v>
      </c>
    </row>
    <row r="19" s="19" customFormat="1" ht="20" customHeight="1" spans="1:9">
      <c r="A19" s="25" t="s">
        <v>2078</v>
      </c>
      <c r="B19" s="26">
        <f t="shared" si="0"/>
        <v>17481</v>
      </c>
      <c r="C19" s="26">
        <v>0</v>
      </c>
      <c r="D19" s="26">
        <v>6373</v>
      </c>
      <c r="E19" s="26">
        <v>9350</v>
      </c>
      <c r="F19" s="26">
        <v>0</v>
      </c>
      <c r="G19" s="26">
        <v>0</v>
      </c>
      <c r="H19" s="26">
        <v>0</v>
      </c>
      <c r="I19" s="26">
        <v>1758</v>
      </c>
    </row>
  </sheetData>
  <mergeCells count="2">
    <mergeCell ref="A2:I2"/>
    <mergeCell ref="A3:I3"/>
  </mergeCells>
  <printOptions horizontalCentered="1"/>
  <pageMargins left="0.590277777777778" right="0.590277777777778" top="0.707638888888889" bottom="0.707638888888889" header="0.393055555555556" footer="0.393055555555556"/>
  <pageSetup paperSize="9" fitToHeight="0" orientation="landscape" horizont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2 " > < c o m m e n t   s : r e f = " C 5 "   r g b C l r = " 3 0 9 D 7 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目录</vt:lpstr>
      <vt:lpstr>表1</vt:lpstr>
      <vt:lpstr>表2</vt:lpstr>
      <vt:lpstr>表3</vt:lpstr>
      <vt:lpstr>表4</vt:lpstr>
      <vt:lpstr>表5</vt:lpstr>
      <vt:lpstr>表6</vt:lpstr>
      <vt:lpstr>表7</vt:lpstr>
      <vt:lpstr>表8</vt:lpstr>
      <vt:lpstr>表9</vt:lpstr>
      <vt:lpstr>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CJJ</dc:creator>
  <cp:lastModifiedBy>穢翼風</cp:lastModifiedBy>
  <dcterms:created xsi:type="dcterms:W3CDTF">2020-07-17T08:09:00Z</dcterms:created>
  <dcterms:modified xsi:type="dcterms:W3CDTF">2023-04-07T08:42:42Z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true</vt:bool>
  </property>
  <property fmtid="{D5CDD505-2E9C-101B-9397-08002B2CF9AE}" pid="4" name="ICV">
    <vt:lpwstr>EADC2228679445069B72C7A8DD490D3D</vt:lpwstr>
  </property>
</Properties>
</file>