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调整汇总表" sheetId="7" r:id="rId1"/>
    <sheet name="调整明细表" sheetId="9" r:id="rId2"/>
    <sheet name="2022年调整来源表" sheetId="11" r:id="rId3"/>
  </sheets>
  <externalReferences>
    <externalReference r:id="rId4"/>
  </externalReferences>
  <definedNames>
    <definedName name="_xlnm._FilterDatabase" localSheetId="1" hidden="1">调整明细表!$A$5:$O$77</definedName>
    <definedName name="_xlnm._FilterDatabase" localSheetId="2" hidden="1">'2022年调整来源表'!$A$5:$F$51</definedName>
    <definedName name="_xlnm.Print_Titles" localSheetId="1">调整明细表!$4:$5</definedName>
    <definedName name="_xlnm.Print_Titles" localSheetId="2">'2022年调整来源表'!$2:$5</definedName>
  </definedNames>
  <calcPr calcId="144525"/>
</workbook>
</file>

<file path=xl/sharedStrings.xml><?xml version="1.0" encoding="utf-8"?>
<sst xmlns="http://schemas.openxmlformats.org/spreadsheetml/2006/main" count="597" uniqueCount="388">
  <si>
    <t>附件1</t>
  </si>
  <si>
    <t xml:space="preserve">  炎陵县2022年财政涉农资金统筹整合使用项目计划调整汇总表</t>
  </si>
  <si>
    <t>单位：万元</t>
  </si>
  <si>
    <t>序号</t>
  </si>
  <si>
    <t>项目名称</t>
  </si>
  <si>
    <t>项目计划</t>
  </si>
  <si>
    <t>项目个数</t>
  </si>
  <si>
    <t>备注</t>
  </si>
  <si>
    <t>总计</t>
  </si>
  <si>
    <t>一</t>
  </si>
  <si>
    <t>农业产业发展</t>
  </si>
  <si>
    <t>（一）</t>
  </si>
  <si>
    <t>特色农业发展</t>
  </si>
  <si>
    <t>（二）</t>
  </si>
  <si>
    <t>（三）</t>
  </si>
  <si>
    <t>乡村旅游产业发展</t>
  </si>
  <si>
    <t>（四）</t>
  </si>
  <si>
    <t>村集体经济发展</t>
  </si>
  <si>
    <t>（五）</t>
  </si>
  <si>
    <t>农业产业基础设施建设</t>
  </si>
  <si>
    <t>（六）</t>
  </si>
  <si>
    <t>其他农业产业发展</t>
  </si>
  <si>
    <t>二</t>
  </si>
  <si>
    <t>农村基础设施建设</t>
  </si>
  <si>
    <t>农村交通基础设施建设</t>
  </si>
  <si>
    <t>农村水利基础设施建设</t>
  </si>
  <si>
    <t>农村人居环境整治</t>
  </si>
  <si>
    <t>乡村建设与乡村治理</t>
  </si>
  <si>
    <t>三</t>
  </si>
  <si>
    <t>其他项目</t>
  </si>
  <si>
    <t>附件2</t>
  </si>
  <si>
    <t>炎陵县2022年财政涉农资金统筹整合使用项目计划调整明细表</t>
  </si>
  <si>
    <t>项目建设内容</t>
  </si>
  <si>
    <t>项目地点</t>
  </si>
  <si>
    <t>补助标准</t>
  </si>
  <si>
    <t>年初计划</t>
  </si>
  <si>
    <t>资金来源</t>
  </si>
  <si>
    <t>绩效目标</t>
  </si>
  <si>
    <t>时间进度（起止）</t>
  </si>
  <si>
    <t>责任单位</t>
  </si>
  <si>
    <t>中央</t>
  </si>
  <si>
    <t>省</t>
  </si>
  <si>
    <t>市</t>
  </si>
  <si>
    <t>县</t>
  </si>
  <si>
    <t>计划开工时间</t>
  </si>
  <si>
    <t>计划完工时间</t>
  </si>
  <si>
    <t>主管单位</t>
  </si>
  <si>
    <t>实施单位</t>
  </si>
  <si>
    <t>特色农业基地建设</t>
  </si>
  <si>
    <t>按照《炎陵县特色农业基地建设实施方案》要求，重点支持特色水果、中药材、茶叶、粽叶、现代养殖等特色农业产业，对开展规模种植的脱贫户、边缘户、农民专业合作社等农业经营主体进行奖补。青石冈林场中药材基地600亩、苗木基地80亩建设。平乐村中药材基地建设100亩，金紫峰村中药材基地建设50亩。</t>
  </si>
  <si>
    <t>全县</t>
  </si>
  <si>
    <t>由农业农村局会同相关部门制定具体奖补方案组织实施。含青石冈林场中药材、苗木基地250万元，平乐村中药材基地建设50万元，金紫峰村中药材基地建设30万元。</t>
  </si>
  <si>
    <t>开展特色农业基地建设，大力发展现代农业、精细农业，推进农产品精深加工，促进农村一二三产业融合发展；增强农产品抵抗市场风险能力，拓宽农民增收新路子，增加农民收入。</t>
  </si>
  <si>
    <t>农业农村局</t>
  </si>
  <si>
    <t>农业农村局　 林业局　　青石冈林场 相关乡镇</t>
  </si>
  <si>
    <t>“一县一特”优秀农产品品牌项目</t>
  </si>
  <si>
    <t>炎陵黄桃产业升级与转型、
炎陵黄桃品牌推介与宣传、黄桃绿色栽培技术的普及与推广、产业化、标准化管理。</t>
  </si>
  <si>
    <t>按照炎陵县“一县一特”农产品优秀品牌资金使用计划。</t>
  </si>
  <si>
    <t>深入持续推进品牌强农行动，促进产业兴旺，提升以炎陵黄桃为主的农产品品牌的知名度、美誉度和市场竞争力，助推乡村振兴。</t>
  </si>
  <si>
    <t>农业产业发展项目（“一带八”基地）</t>
  </si>
  <si>
    <t>对全县农户开展农业种植进行奖补；免费发放苗木；开展农业品牌建设，支持农业品牌、农特产品公益宣传，鼓励产业协会、企业、合作社等积极参加农博会、食博会、茶博会等国内外农产品展销对接活动，奖励新申报绿色食品、有机食品、国家地理标志（含地理标志证明商标、中国百强、省十强）农产品的企业、合作社或协会。</t>
  </si>
  <si>
    <t>由农业农村局制定具体方案组织实施。</t>
  </si>
  <si>
    <t>扶持农户发展特色农业产业，支持特色农业产业发展，扩大农特产品影响力，拓宽农特产品销售渠道，持续稳定增加农业人口收入。</t>
  </si>
  <si>
    <t>农业农村局　林业局</t>
  </si>
  <si>
    <t>2021年农产品产地冷藏保鲜设施建设</t>
  </si>
  <si>
    <t>农产品产地冷藏保鲜设施建设，计划建设不少于7个。</t>
  </si>
  <si>
    <t>按照组装式通风库≤84元/立方米、土建式通风库≤76.8元/立方米、预冷库≤640元/立方米、高温库≤280元/立方米、低温库≤440元/立方米、气调库≤520元/立方米的奖补标准进行奖补。</t>
  </si>
  <si>
    <t>实施农产品产地冷藏保鲜设施建设，对蔬菜、水果、食用菌等冷藏冷冻类农产品，食品冷链流通运输率逐步提高，流通损腐率逐步降低，流通环节损耗率有所下降，有效推进冷链物流信息化、标准化和集约化。</t>
  </si>
  <si>
    <t>省级现代农业特色产业园项目</t>
  </si>
  <si>
    <t>湖南丰农生态农业有限公司炎陵黄桃特色产业园：建设自动化处理中心、采购水果打包机处理设备及配套辅助设施、建设260立方米冷藏库、搭建农产品电商直播、农产品供应链体系建设。</t>
  </si>
  <si>
    <t>霞阳镇颜家村</t>
  </si>
  <si>
    <t>参照省级现代农业特色产业园创建要求奖补。</t>
  </si>
  <si>
    <t>开展现代农业特色产业园创建，提高园区现代化水平，引领乡村产业做大做强，促进农业发展转型升级、提质增效。</t>
  </si>
  <si>
    <t>炎陵黄桃小镇建设</t>
  </si>
  <si>
    <t>中国黄桃小镇直播（科研、展示）中心、中国黄桃小镇广场（市场、停车场）建设和黄桃小镇建设设计费等支出；农业一化四体系与三产融合。</t>
  </si>
  <si>
    <t>中村瑶族乡</t>
  </si>
  <si>
    <t>按照炎陵黄桃小镇项目方案组织实施。</t>
  </si>
  <si>
    <t>实施炎陵黄桃小镇建设，进一步提高炎陵黄桃产业规模和示范影响力，巩固拓展脱贫成果，助推乡村振兴。</t>
  </si>
  <si>
    <t>农业农村局　中村瑶族乡</t>
  </si>
  <si>
    <t>农村文旅康养基地建设</t>
  </si>
  <si>
    <t>完善旅游产业规划，康养品牌创建，景区提质升级，旅游路网配套建设，生态康养旅游宣传营销等；下村乡鹫峰村乡村旅游产业发展（逸香园客栈附属工程建设）。</t>
  </si>
  <si>
    <t>按照〈炎陵县文旅康养基地建设实施方案〉执行。鹫峰村乡村旅游产业发展50万元。</t>
  </si>
  <si>
    <t>完善生态康养旅游基础设施建设，打造生态康养旅游品牌，实现生态旅游接待游客8万人次，生态旅游综合收入年增长15%以上。</t>
  </si>
  <si>
    <t>文旅广新局</t>
  </si>
  <si>
    <t>文旅广新局  林业局　　相关乡镇</t>
  </si>
  <si>
    <t>龙溪村农产品销售中心建设项目</t>
  </si>
  <si>
    <t>预计投入50万元用于在垄溪乡市场或者炎陵县城建设一处农产品销售平台。</t>
  </si>
  <si>
    <t>垄溪乡龙溪村</t>
  </si>
  <si>
    <t>50万元/村。</t>
  </si>
  <si>
    <t>每年通过农产品销售中心对外承租为村集体增收4万元。</t>
  </si>
  <si>
    <t>垄溪乡</t>
  </si>
  <si>
    <t>枧田洲村优质柰李示范园建设项目</t>
  </si>
  <si>
    <t>拟打造新品种奈李示范园建设项目，改造原有村集体果园，面积25亩，引进国内最新奈李品种，巩固提升基地实现绿色农业。</t>
  </si>
  <si>
    <t>霞阳镇枧田洲村</t>
  </si>
  <si>
    <t>通过新建新品种奈李园，经过3年投产期之后，预计每年可为村集体经济增加收入5万元，同时可安排农村劳动力16人就业。</t>
  </si>
  <si>
    <t>霞阳镇</t>
  </si>
  <si>
    <t>鳌头村发展村集体经济入股项目</t>
  </si>
  <si>
    <t>投资入股炎陵县鹿原镇农村集体经济组织管理有限责任公司，炎陵老张家餐饮有限责任公司，其中投资入股炎陵县鹿原镇农村集体经济组织管理有限责任公司13万元为股份分红，投资入股炎陵老张家餐饮有限责任公司37万元为固定分红（每年按6%的比例向鳌头村支付固定分红）。</t>
  </si>
  <si>
    <t>鹿原镇鳌头村</t>
  </si>
  <si>
    <t>为村级集体经济组织每年增收3万元，受益人口400余人。</t>
  </si>
  <si>
    <t>鹿原镇</t>
  </si>
  <si>
    <t>青石村石坝竹器厂入股项目</t>
  </si>
  <si>
    <t>以产业促进村级集体经济发展，拟投资50万元入股石坝竹器厂，以分红形式保证村年集体经济收入3.5万元以上，资金主要用于加工厂的扩建。有利于优化村内企业投资环境，稳定辖区现有企业经营环境。</t>
  </si>
  <si>
    <t>沔渡镇青石村</t>
  </si>
  <si>
    <t>为村级集体经济组织每年增收3.5万元，预计带动100户400余人受益。</t>
  </si>
  <si>
    <t>沔渡镇</t>
  </si>
  <si>
    <t>新龙村种植业和生态旅游发展项目</t>
  </si>
  <si>
    <t>项目计划投资50万元，一是投入扶持资金30万元到新龙村九峰山居民宿，安排贫困人口就业，按10%每年固定分红，资金主要用于对现有的设施进行改造，并完善道路、水利等相关配套设置，带动旅游产业的发展；二是投入20万元到炎陵鲜桃酒业有限公司，用于改进成品品质、优化黄桃产业链和收购原料，增加产能，拓宽销售渠道。预计按10%每年固定分红，可分红2万元用于直接增加村集体经济收入。</t>
  </si>
  <si>
    <t>十都镇新龙村</t>
  </si>
  <si>
    <t>通过入股九峰山民宿和鲜桃酒业有限公司，推动发展精品民宿、黄桃果酒等特色农产品，促进村民就业，增加集体经济收入。每年增加村集体经济收入5万元，通过发展民宿和黄桃果酒，推动绿色康养产业、特色农产品加工业等二三产业融合发展。</t>
  </si>
  <si>
    <t>十都镇</t>
  </si>
  <si>
    <t>木湾村蔬菜种植专业合作入股项目</t>
  </si>
  <si>
    <t>村集体计划投资50万元投资入股炎陵县桃岭蔬菜种植专业合作社，明确抵押担保，签订合作协议，按照每年6-8%固定分红。资金用于扩种蔬菜种植面积，购置农机设备，蔬菜储存冷库，建设蔬菜大棚。</t>
  </si>
  <si>
    <t>水口镇木湾村</t>
  </si>
  <si>
    <t>木湾蔬菜种植合作项目扩大再生产后，预计年生产量可达50吨，收入可达100万元，减去生产成本，年利润能达约25万元，通过入股分红，村级集体经济可以增加分红收入3-4万元。</t>
  </si>
  <si>
    <t>水口镇</t>
  </si>
  <si>
    <t>云里村农产品交易中心建设项目</t>
  </si>
  <si>
    <t>村集体改扩建一栋建筑面积180平方米的农产品交易中心，用于当地黄桃、柰李、竹笋等特色农产品集中销售，通过自主营业或整体出租，增加集体经济收入。</t>
  </si>
  <si>
    <t>下村乡云里村</t>
  </si>
  <si>
    <t>通过建设农产品交易中心，自主经营或出租给当地农户销售黄桃、柰李等特色农产品，预计每年增加村集体经济收入5万元。打造农产品交易中心，有利于推动云里村黄桃、柰李集中销售，推行“线上+线下”销售模式，打响特色农产品品牌，提高社会知晓度和影响力。</t>
  </si>
  <si>
    <t>下村乡</t>
  </si>
  <si>
    <t>中村村黄桃产业交易市场和惠民超市建设项目</t>
  </si>
  <si>
    <t>投入50万元及村集体土地建设黄桃交易市场一座和惠民超市一个，带动村集体经济收入。</t>
  </si>
  <si>
    <t>中村瑶族乡中村村</t>
  </si>
  <si>
    <t>通过建设黄桃产业交易市场带动村民种植黄桃、务工等方式来带动农户（包括贫困人口）就业增收，引导黄桃产业有序的健康发展。通过出租场地给黄桃收购商，每年采取固定分红模式增加村集体收入，预计增加集体收入5万元/年，解决黄桃种植户销售问题，同时结合集镇区优势建好一个惠民超市，方便周边群众生产生活，带动村经济发展。</t>
  </si>
  <si>
    <t>新生村发展村集体经济入股项目</t>
  </si>
  <si>
    <t>依托新生村茶叶基地与炎陵县洣溪茗峰茶业公司合作，投资60万元新建生态茶叶加工厂，发展茶叶加工产业，每年固定分红，增加集体经济收入。</t>
  </si>
  <si>
    <t>船形乡新生村</t>
  </si>
  <si>
    <t>建成投产后预计每年获得收益6万元，带动村民共同参与产业发展，增加村集体经济收入。</t>
  </si>
  <si>
    <t>船形乡</t>
  </si>
  <si>
    <t>2022年十都镇、策源乡高标准农田建设项目</t>
  </si>
  <si>
    <t>建设高标准农田1.16万亩。总投资1856万元，当年安排960万元。</t>
  </si>
  <si>
    <t>十都镇，策源乡</t>
  </si>
  <si>
    <t>1600元/亩。</t>
  </si>
  <si>
    <t>每亩增产50公斤以上，项目区共计增产60万公斤，增加产值120万元。</t>
  </si>
  <si>
    <t>2021年船形乡、水口镇、沔渡镇、中村瑶族乡高标准农田建设项目</t>
  </si>
  <si>
    <t>建设高标准农田7875亩。</t>
  </si>
  <si>
    <t>中村乡、水口镇、船形乡、沔渡镇</t>
  </si>
  <si>
    <t>每亩增产50公斤以上，项目区共计增产39.375万公斤，增加产值78.75万元。</t>
  </si>
  <si>
    <t>2021年沔渡镇、鹿原镇高标准农田建设项目</t>
  </si>
  <si>
    <t>建设高标准农田0.24万亩。</t>
  </si>
  <si>
    <t>沔渡镇苍背村、夏馆村；鹿原镇三口村、红光村、炎陵村</t>
  </si>
  <si>
    <t>每亩增产50公斤以上，项目区共计增产12万公斤，增加产值24.5万元。</t>
  </si>
  <si>
    <t>霞阳镇高标准农田建设项目</t>
  </si>
  <si>
    <t>建设高标准农田0.11万亩。</t>
  </si>
  <si>
    <t>霞阳镇石子坝村、枧田洲村、西台村、潘家村等</t>
  </si>
  <si>
    <t>每亩增产50公斤以上，项目区共计增产5.5万公斤，增加产值11.2万元</t>
  </si>
  <si>
    <t>船形至鹿原道路路面改善</t>
  </si>
  <si>
    <t>路面改善20.498公里，宽6.5米。总投资5450万元。</t>
  </si>
  <si>
    <t>船形乡　　　鹿原镇</t>
  </si>
  <si>
    <t>265万元/公里。</t>
  </si>
  <si>
    <t>改善路面20.498公里，受益人口2万多人。</t>
  </si>
  <si>
    <t>交通运输局</t>
  </si>
  <si>
    <t>2022年数商兴农</t>
  </si>
  <si>
    <t>农产品宣传，农产品供应链建设，农产品检测平台，跨境电商培育。</t>
  </si>
  <si>
    <t>炎陵县</t>
  </si>
  <si>
    <t>按照商粮局“数商兴农”实施方案组织实施。</t>
  </si>
  <si>
    <t>发展农村电商，拓宽农特产品销售渠道，助力乡村振兴产业发展。</t>
  </si>
  <si>
    <t>商务粮食局</t>
  </si>
  <si>
    <t>脱贫人口小额信贷贴息</t>
  </si>
  <si>
    <t>对脱贫人口、监测对象小额信用贷款按基准利率进行贴息。</t>
  </si>
  <si>
    <t>按当期基准利率贴息。</t>
  </si>
  <si>
    <t>对脱贫人口、监测对象小额贷款进行贴息，受益1150户3500人。</t>
  </si>
  <si>
    <t>乡村振兴局</t>
  </si>
  <si>
    <t>水口中学桥拆除重建工程</t>
  </si>
  <si>
    <t>危桥拆除重建，完成桥梁拆除重建1座，长96.92米。</t>
  </si>
  <si>
    <t>总投资670万元，本年安排330万元。</t>
  </si>
  <si>
    <t>改善通行条件，保障师生出行安全，受益人口2000余人。</t>
  </si>
  <si>
    <t>交通事务中心</t>
  </si>
  <si>
    <t>湖塘公路维修</t>
  </si>
  <si>
    <t>全长8.4公里，破损路段维修、排水沟修复。</t>
  </si>
  <si>
    <t>6万元/公里。</t>
  </si>
  <si>
    <t>改善道路通行条件，助力乡村振兴产业发展，保障安全出行，方便群众生产生活，受益人口2600余人。</t>
  </si>
  <si>
    <t>2022.04</t>
  </si>
  <si>
    <t>沔石公路维修建设项目</t>
  </si>
  <si>
    <t>起点晓阳村桥下组至安康村村委会，全长18公里道路维修建设。</t>
  </si>
  <si>
    <t>2.8万元/公里。</t>
  </si>
  <si>
    <t>改善道路通行条件，减少交通事故发生率，保障安全出行，方便群众生产生活，受益人口6700余人。</t>
  </si>
  <si>
    <t>青石岗村至神农谷村连接道路拓宽硬化</t>
  </si>
  <si>
    <t>道路硬化长1.5公里，拓宽硬化2.5米，达到宽6米，厚0.2米。</t>
  </si>
  <si>
    <t>十都镇青石岗村</t>
  </si>
  <si>
    <t>道路硬化550元/立方米。</t>
  </si>
  <si>
    <t>改善道路通行条件，保障安全出行，方便群众生产生活，受益人口1200余人。</t>
  </si>
  <si>
    <t>神农谷村大园组、黄屋组路基改造</t>
  </si>
  <si>
    <t>神农谷村大园组、黄屋组路基改造，道路扩宽并硬化，浆砌方等。</t>
  </si>
  <si>
    <t>十都镇神农谷村</t>
  </si>
  <si>
    <t>道路硬化550元/立方米，浆砌块石316元/立方米。</t>
  </si>
  <si>
    <t>改善道路通行条件，助力乡村振兴产业发展，保障安全出行，方便群众生产生活，受益人口1100余人。</t>
  </si>
  <si>
    <t>良田村道路硬化</t>
  </si>
  <si>
    <t>道路硬化长1.7公里，宽3.5米，厚0.2米。</t>
  </si>
  <si>
    <t>十都镇良田村</t>
  </si>
  <si>
    <t>三口村道路建设，新修水圳</t>
  </si>
  <si>
    <t>三口村山园组、中园组道路路基改造、道路硬化1000米，宽3.5米，厚0.2米；新修水圳1200米。</t>
  </si>
  <si>
    <t>鹿原镇三口村</t>
  </si>
  <si>
    <t>改善道路通行条件，助力乡村振兴产业发展，保障安全出行，方便群众生产生活，受益人口600余人。</t>
  </si>
  <si>
    <t>河东灌区续建配套与节水改造工程</t>
  </si>
  <si>
    <t>干渠衬砌4公里，改建渡槽、倒虹吸等。</t>
  </si>
  <si>
    <t>霞阳镇
鹿原镇</t>
  </si>
  <si>
    <t>C20侧墙砼697元/立方米，C20砼684元/立方米，浆砌石430元/立方米，土方开挖6.78元/立方米，土方回填26.66元/立方米，普通模板61.9元/平方米。</t>
  </si>
  <si>
    <t>改善灌溉面积2.37万亩。</t>
  </si>
  <si>
    <t>水利局</t>
  </si>
  <si>
    <t>陈家垅水库除险加固工程</t>
  </si>
  <si>
    <t>水库除险加固一座，坝体防渗加固，改建溢洪道、卧管、底涵等。</t>
  </si>
  <si>
    <t>霞阳镇
坎坪村</t>
  </si>
  <si>
    <t>C25钢筋砼侧墙、底板765.23元/立方米，模板108.82元/平方米，φ160PVC管50.63元/米。</t>
  </si>
  <si>
    <t>保护人口15000人。</t>
  </si>
  <si>
    <t>湖南省2022年国家水土保持重点工程炎陵县苍背河—青石河生态清洁小流域建设项目</t>
  </si>
  <si>
    <t>经果林30平方千米,封禁治理面积1533平方千米；小型水利水保工程：蓄水池3座、截排水沟4.2千米、灌渠0.85千米、沉砂池10座、生产道路3.5千米、挡土墙50米，岸坡工程800米等。</t>
  </si>
  <si>
    <t>沔渡镇
十都镇</t>
  </si>
  <si>
    <t>蓄水池4.3万元/个、沉砂池4930元/个、排灌沟渠191元/米、生产道路254元/米、人工湿地73.3万元/公顷、谷坊714元/米、封禁治理195.7元/公顷、标示牌307.7元/块、岸坡工程2000元/米、经果林1.8万元/平方千米。</t>
  </si>
  <si>
    <t>苍背河、青石河小流域治理水土流失面积1563平方千米。</t>
  </si>
  <si>
    <t>水土保持站</t>
  </si>
  <si>
    <t>炎陵县小型水库维修养护工程</t>
  </si>
  <si>
    <t>7座小（1）型和32座小（2）型水库的维修养护。</t>
  </si>
  <si>
    <t>小（1）型水库补助标准22000元/座，小（2）型水库补助标准13000元/座。</t>
  </si>
  <si>
    <t>7座小（1）型和32座小（2）型水库的维修养护，保障水库安全。</t>
  </si>
  <si>
    <t>炎陵县农村供水维修养护工程</t>
  </si>
  <si>
    <t>千吨万人水厂3座，100~1000吨水厂5座，主要是对水厂进厂设备设施、管网、环境和水表等进行维修养护。</t>
  </si>
  <si>
    <t>千吨万人水厂补助标准10万元/座，100~1000吨水厂6.2万元/座。</t>
  </si>
  <si>
    <t>提升3.96万农村人口饮水质量。</t>
  </si>
  <si>
    <t>炎陵县山洪灾害非工程措施设施维修养护工程</t>
  </si>
  <si>
    <t>73个站点的维护，32个站点通迅升级，15个站点视频升级。</t>
  </si>
  <si>
    <t>站点维护15万元/年，通迅升级850元/站，视频升级1520元/站。</t>
  </si>
  <si>
    <t>提高3.12万人的预防山洪灾害能力。</t>
  </si>
  <si>
    <t>田坪冲水库新建工程</t>
  </si>
  <si>
    <t>新建小（2）型水库1座，总库容55.68万立方米，主要由大坝、溢洪道、输水涵、上坝公路等组成。</t>
  </si>
  <si>
    <t>鹿原镇
西塘村</t>
  </si>
  <si>
    <t>石方开挖73.77元/立方米，细石子砼砌浆砌石412.11元/立方米，C20砼499.67元/立方米，C30砼542.91元/立方米，帷幕灌浆446.67元/米，固结灌浆249.89元/米。</t>
  </si>
  <si>
    <t>改善农村供水人口3000人，农田灌溉600亩。</t>
  </si>
  <si>
    <t>农村人居环境“五治理一革命”项目</t>
  </si>
  <si>
    <t>1.垃圾治理：村级保洁、垃圾分类宣传、设施购置；垃圾分类示范村建设；垃圾清运（含车辆运行）；再生资源回收站点；乡镇垃圾处理；集镇区六乱治理；大院环境整治。2.生猪等畜禽养殖业废弃物处理。</t>
  </si>
  <si>
    <t>1、垃圾治理部分800万元（其中：村级保洁等240万元，垃圾分类示范村建设48万元，垃圾清运240万元，再生资源回收站点34万元，乡镇垃圾处理168万元，集镇区六乱治理50万元，大院环境整治20万元）；2、生猪等畜禽养殖业废弃物处理50万元。</t>
  </si>
  <si>
    <t>提升全县垃圾保洁、处理能力，有效改善人居环境面貌，解决旱厕臭、蚊蝇滋生状况，降低农村疾病发率，解决集镇、村部群众如厕困难，保障生猪等畜禽养殖安全。</t>
  </si>
  <si>
    <t xml:space="preserve">农业农村局 </t>
  </si>
  <si>
    <t>农业农村局　畜牧水产事务中心    各乡镇</t>
  </si>
  <si>
    <t>2022年厕所革命</t>
  </si>
  <si>
    <t>户厕任务数1500个；公厕5座；厕所问题整改及粪污达标排放。</t>
  </si>
  <si>
    <t>户厕任务数1500个，每个补助2600元；公厕5座，每座补助5万元，厕所问题整改及粪污达标排放93万元。</t>
  </si>
  <si>
    <t>解决旱厕臭、蚊蝇滋生状况，降低农村疾病发率，解决集镇、村部群众如厕困难，改善人居环境。</t>
  </si>
  <si>
    <t>各乡镇</t>
  </si>
  <si>
    <t>霞阳镇农村人居环境整治项目</t>
  </si>
  <si>
    <t>农村生活垃圾治理工程、农村生活污水处理工程、村容村貌提升工程。</t>
  </si>
  <si>
    <t>霞阳镇大源村、星潮村、炎西村</t>
  </si>
  <si>
    <t>设备采购污水设备107.835万元，土建工程492.165万元。</t>
  </si>
  <si>
    <t>通过加强农村生活垃圾治理、生活污水处理和村容村貌提升，推动乡村振兴发展，提升炎陵县农村人居环境水平和生态环境质量。</t>
  </si>
  <si>
    <t>农村危房改造</t>
  </si>
  <si>
    <t>对符合条件对象危房100户实施修缮加固或新建房屋。</t>
  </si>
  <si>
    <t>根据危房改造实施方案进行补助，户均补助约9000元。</t>
  </si>
  <si>
    <t>通过实施危房改造补助政策，确保符合条件对象住房安全有保障。</t>
  </si>
  <si>
    <t>住房城乡建设局</t>
  </si>
  <si>
    <t>梨树洲村农村人居环境整治</t>
  </si>
  <si>
    <t>梨树洲村生活污水处理，生活污水管网、净化池、人工湿地建设，</t>
  </si>
  <si>
    <t>梨树洲村</t>
  </si>
  <si>
    <t>57万元/村。</t>
  </si>
  <si>
    <t>提升美丽乡村建设水平，改善农村人居环境，受益人口2300余人。</t>
  </si>
  <si>
    <t>环保局</t>
  </si>
  <si>
    <t>策源乡</t>
  </si>
  <si>
    <t>上老村农村人居环境整治</t>
  </si>
  <si>
    <t>土石方600立方，沟底硬化1000平方，人居环境整治。</t>
  </si>
  <si>
    <t>上老村大屋组</t>
  </si>
  <si>
    <t>15万元/村。</t>
  </si>
  <si>
    <t>提升美丽乡村建设水平，改善农村人居环境，受益人口400余人。</t>
  </si>
  <si>
    <t>湘赣边乡村振兴先行示范区建设</t>
  </si>
  <si>
    <t>具体实施方案由乡村振兴局、农业农村局制定。按照省、市有关分类积极推进省级乡村振兴示范县、村创建，努力创建示范典型，打造湘赣边区域美丽乡村示范带。</t>
  </si>
  <si>
    <t>美丽乡村示范带创建325万元。</t>
  </si>
  <si>
    <t>提升美丽乡村建设水平，促进“五好乡村”全面发展，实现群众幸福感不断增强。</t>
  </si>
  <si>
    <t>美丽乡村示范村和幸福屋场示范点建设</t>
  </si>
  <si>
    <t>落实乡村振兴“五好”创建要求，10个乡镇打造美丽乡村示范村和幸福屋场示范点建设。</t>
  </si>
  <si>
    <t>每个幸福屋场补助100万元。</t>
  </si>
  <si>
    <t>开展幸福屋场示范点建设，改善农村人居环境，提升乡村振兴建设水平。</t>
  </si>
  <si>
    <t>农业农村局　各乡镇</t>
  </si>
  <si>
    <t>（1）</t>
  </si>
  <si>
    <t>霞阳镇幸福屋场示范点建设</t>
  </si>
  <si>
    <t>霞阳镇石子坝村长富垅幸福屋场。</t>
  </si>
  <si>
    <t>石子坝村长富垅组</t>
  </si>
  <si>
    <t>（2）</t>
  </si>
  <si>
    <t>沔渡镇幸福屋场示范点建设</t>
  </si>
  <si>
    <t>沔渡镇苍背村段家湾幸福屋场。</t>
  </si>
  <si>
    <t>苍背村段家湾组</t>
  </si>
  <si>
    <t>（3）</t>
  </si>
  <si>
    <t>十都镇幸福屋场示范点建设</t>
  </si>
  <si>
    <t>十都镇神农谷村桥头幸福屋场。</t>
  </si>
  <si>
    <t>神农谷村桥头组</t>
  </si>
  <si>
    <t>（4）</t>
  </si>
  <si>
    <t>水口镇幸福屋场示范点建设</t>
  </si>
  <si>
    <t>水口镇水西村叶家幸福屋场。</t>
  </si>
  <si>
    <t>水西村叶家组</t>
  </si>
  <si>
    <t>（5）</t>
  </si>
  <si>
    <t>鹿原镇幸福屋场示范点建设</t>
  </si>
  <si>
    <t>鹿原镇塘旺村老湾幸福屋场。</t>
  </si>
  <si>
    <t>塘旺村老湾组</t>
  </si>
  <si>
    <t>（6）</t>
  </si>
  <si>
    <t>垄溪乡幸福屋场示范点建设</t>
  </si>
  <si>
    <t>垄溪乡坂溪村大屋幸福屋场。</t>
  </si>
  <si>
    <t>坂溪村大屋组</t>
  </si>
  <si>
    <t>（7）</t>
  </si>
  <si>
    <t>中村瑶族乡幸福屋场示范点建设</t>
  </si>
  <si>
    <t>中村瑶族乡中村村小铺头幸福屋场。</t>
  </si>
  <si>
    <t>中村村小铺头组</t>
  </si>
  <si>
    <t>（8）</t>
  </si>
  <si>
    <t>下村乡幸福屋场示范点建设</t>
  </si>
  <si>
    <t>下村乡酃峰村杨家湾幸福屋场。</t>
  </si>
  <si>
    <t>酃峰村杨家湾组</t>
  </si>
  <si>
    <t>（9）</t>
  </si>
  <si>
    <t>策源乡幸福屋场示范点建设</t>
  </si>
  <si>
    <t xml:space="preserve">   策源乡竹园村瓷器窑幸福屋场。</t>
  </si>
  <si>
    <t>竹园村瓷器窑组</t>
  </si>
  <si>
    <t>（10）</t>
  </si>
  <si>
    <t>船形乡幸福屋场示范点建设</t>
  </si>
  <si>
    <t>船形乡高路村金紫峰幸福屋场。</t>
  </si>
  <si>
    <t>高路村</t>
  </si>
  <si>
    <t>四</t>
  </si>
  <si>
    <t>职业学历教育补助</t>
  </si>
  <si>
    <t>对符合条件的脱贫人口、监测对象就读中职、高职院校进行补助。</t>
  </si>
  <si>
    <t>1500元/期/人。</t>
  </si>
  <si>
    <t>计划对1200名中职、高职脱贫人口、监测对象学生进行补助。</t>
  </si>
  <si>
    <t>创业致富带头人培训</t>
  </si>
  <si>
    <t>按省乡村振兴局计划完成创业致富带头人培训任务。乡村建设型，培训时间8天；产业发展型，培训时间12天。</t>
  </si>
  <si>
    <t>湖南农业大学</t>
  </si>
  <si>
    <t>每人每天440元。</t>
  </si>
  <si>
    <t>加强乡村人才建设，为产业振兴提供人才支撑，带动脱贫人口增收。</t>
  </si>
  <si>
    <t>防返贫公益性岗位补助</t>
  </si>
  <si>
    <t>开发防返贫公益性岗位，对脱贫人口、监测对象进行公益性岗位补助。</t>
  </si>
  <si>
    <t>按《炎陵县防返贫公益性岗位实施方案》进行补助。</t>
  </si>
  <si>
    <t>防返贫公益性岗位补助240人。</t>
  </si>
  <si>
    <t>附件3</t>
  </si>
  <si>
    <t>炎陵县2022年统筹整合使用财政涉农资金调整来源表</t>
  </si>
  <si>
    <t>财政资金名称</t>
  </si>
  <si>
    <t>年初计划数</t>
  </si>
  <si>
    <t>年中数</t>
  </si>
  <si>
    <t>年终数</t>
  </si>
  <si>
    <t>合    计</t>
  </si>
  <si>
    <t>中央财政资金小计（中央层面16项）</t>
  </si>
  <si>
    <t>财政衔接推进乡村振兴补助资金（原中央财政专项扶贫资金）</t>
  </si>
  <si>
    <t>(二）</t>
  </si>
  <si>
    <t>水利发展资金</t>
  </si>
  <si>
    <t>农业生产发展资金</t>
  </si>
  <si>
    <t>林业改革发展资金</t>
  </si>
  <si>
    <t>农田建设补助资金</t>
  </si>
  <si>
    <t>农村综合改革转移支付</t>
  </si>
  <si>
    <t>（七）</t>
  </si>
  <si>
    <t>林业生态保护恢复资金（草原生态修复治理补助资金部分）</t>
  </si>
  <si>
    <t>（八）</t>
  </si>
  <si>
    <t>农村环境整治资金</t>
  </si>
  <si>
    <t>（九）</t>
  </si>
  <si>
    <t>车辆购置税收入补助地方用于一般公路建设项目资金（支持农村公路部分）
（支持农村公路部分）</t>
  </si>
  <si>
    <t>（十）</t>
  </si>
  <si>
    <t>农村危房改造补助资金（农村危房改造部分）</t>
  </si>
  <si>
    <t>（十一）</t>
  </si>
  <si>
    <t>中央专项彩票公益金支持扶贫资金</t>
  </si>
  <si>
    <t>（十二）</t>
  </si>
  <si>
    <t>常规产粮大县奖励资金</t>
  </si>
  <si>
    <t>（十三）</t>
  </si>
  <si>
    <t>生猪（牛羊）调出大县奖励资金（省级统筹部分）</t>
  </si>
  <si>
    <t>（十四）</t>
  </si>
  <si>
    <t>农业资源及生态保护补助资金（对农民的直接补贴除外）</t>
  </si>
  <si>
    <t>（十五）</t>
  </si>
  <si>
    <t>旅游发展基金</t>
  </si>
  <si>
    <t>（十六）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</si>
  <si>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</si>
  <si>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省级财政资金小计（省级层面14项）</t>
  </si>
  <si>
    <t>财政衔接推进乡村振兴补助资金（原扶贫专项资金）</t>
  </si>
  <si>
    <t>重大水利工程建设专项资金</t>
  </si>
  <si>
    <t>现代农业发展专项</t>
  </si>
  <si>
    <t>农田建设专项</t>
  </si>
  <si>
    <t>农村综合改革转移支付（村级运转及运行维护资金除外）</t>
  </si>
  <si>
    <t>环境保护专项资金（农村环境连片综合整治整省推进部分）</t>
  </si>
  <si>
    <t>农村公路道路建设省级投入资金</t>
  </si>
  <si>
    <t>农村危房改造补助资金</t>
  </si>
  <si>
    <t>农村安全饮水巩固提升工程资金</t>
  </si>
  <si>
    <t>农村发展专项资金</t>
  </si>
  <si>
    <t>林业生态保护修复及发展专项</t>
  </si>
  <si>
    <t>预算内基本建设专项资金（用于“农、林、水”建设部分）</t>
  </si>
  <si>
    <t>旅游发展专项资金（支持乡村旅游建设部分）</t>
  </si>
  <si>
    <t>省开放型经济与流通产业发展专项资金（支持农村流通产业基础设施建设部分）</t>
  </si>
  <si>
    <t>市级财政资金小计（市级层面12项）</t>
  </si>
  <si>
    <t>扶贫专项</t>
  </si>
  <si>
    <t>五小水利专项</t>
  </si>
  <si>
    <t>农业产业发展专项（三农工作专项除外）</t>
  </si>
  <si>
    <t>农业综合开发专项（财政）</t>
  </si>
  <si>
    <t>高标准基本农田建设资金</t>
  </si>
  <si>
    <t>农村公路建设专项</t>
  </si>
  <si>
    <t>农村土坯房专项；农村危房改造市级专项</t>
  </si>
  <si>
    <t>现代服务业扶持专项</t>
  </si>
  <si>
    <t>养老服务体系建设专项</t>
  </si>
  <si>
    <t>小城镇建设专项（住建）；美丽乡村建设专项（农业）（市领导联系点除外）</t>
  </si>
  <si>
    <t>县级财政资金小计</t>
  </si>
  <si>
    <t>县级年初预算涉农相关专项及盘活存量资金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</si>
</sst>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7" fillId="0" borderId="0"/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33" applyFont="1" applyFill="1" applyAlignment="1">
      <alignment horizontal="center" vertical="center" wrapText="1"/>
    </xf>
    <xf numFmtId="0" fontId="2" fillId="0" borderId="1" xfId="33" applyFont="1" applyFill="1" applyBorder="1" applyAlignment="1">
      <alignment horizontal="center" vertical="center" wrapText="1"/>
    </xf>
    <xf numFmtId="0" fontId="2" fillId="0" borderId="1" xfId="33" applyFont="1" applyFill="1" applyBorder="1" applyAlignment="1">
      <alignment horizontal="left" vertical="center" wrapText="1"/>
    </xf>
    <xf numFmtId="0" fontId="2" fillId="0" borderId="0" xfId="33" applyFont="1" applyFill="1" applyAlignment="1">
      <alignment horizontal="center" vertical="center" wrapText="1"/>
    </xf>
    <xf numFmtId="0" fontId="3" fillId="0" borderId="2" xfId="33" applyFont="1" applyFill="1" applyBorder="1" applyAlignment="1">
      <alignment horizontal="center" vertical="center" wrapText="1"/>
    </xf>
    <xf numFmtId="0" fontId="3" fillId="0" borderId="3" xfId="33" applyFont="1" applyFill="1" applyBorder="1" applyAlignment="1">
      <alignment horizontal="center" vertical="center" wrapText="1"/>
    </xf>
    <xf numFmtId="0" fontId="3" fillId="0" borderId="4" xfId="33" applyFont="1" applyFill="1" applyBorder="1" applyAlignment="1">
      <alignment horizontal="center" vertical="center" wrapText="1"/>
    </xf>
    <xf numFmtId="0" fontId="4" fillId="0" borderId="2" xfId="33" applyFont="1" applyFill="1" applyBorder="1" applyAlignment="1">
      <alignment horizontal="center" vertical="center" wrapText="1"/>
    </xf>
    <xf numFmtId="0" fontId="5" fillId="0" borderId="2" xfId="33" applyFont="1" applyFill="1" applyBorder="1" applyAlignment="1">
      <alignment horizontal="center" vertical="center" wrapText="1"/>
    </xf>
    <xf numFmtId="177" fontId="4" fillId="0" borderId="2" xfId="33" applyNumberFormat="1" applyFont="1" applyFill="1" applyBorder="1" applyAlignment="1">
      <alignment horizontal="center" vertical="center" wrapText="1"/>
    </xf>
    <xf numFmtId="176" fontId="4" fillId="0" borderId="2" xfId="33" applyNumberFormat="1" applyFont="1" applyFill="1" applyBorder="1" applyAlignment="1">
      <alignment horizontal="center" vertical="center" wrapText="1"/>
    </xf>
    <xf numFmtId="0" fontId="4" fillId="0" borderId="2" xfId="46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2012年第一批项目（贫困村扶持）_Book1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0 2 4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12 3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3&#12289;2022&#24180;&#20892;&#19994;&#20892;&#26449;&#32929;&#36164;&#26009;\1&#12289;&#32479;&#31609;&#25972;&#21512;&#24037;&#20316;\1&#12289;&#25972;&#21512;&#36164;&#37329;&#20351;&#29992;&#26041;&#26696;\8&#26376;&#35843;&#25972;&#26041;&#26696;\2022&#24180;&#28814;&#38517;&#21439;&#32479;&#31609;&#25972;&#21512;&#20351;&#29992;&#36130;&#25919;&#28041;&#20892;&#36164;&#37329;&#35268;&#27169;&#27979;&#31639;&#34920;(&#33609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年预算数（测算表）"/>
      <sheetName val="2021年预算数 (上报表)"/>
      <sheetName val="2022年预算数（测算表）"/>
      <sheetName val="2022年预算数 (上报表)"/>
      <sheetName val="2022年调整来源表"/>
    </sheetNames>
    <sheetDataSet>
      <sheetData sheetId="0"/>
      <sheetData sheetId="1"/>
      <sheetData sheetId="2">
        <row r="7">
          <cell r="F7">
            <v>5652</v>
          </cell>
        </row>
        <row r="8">
          <cell r="F8">
            <v>1817</v>
          </cell>
        </row>
        <row r="9">
          <cell r="F9">
            <v>216</v>
          </cell>
        </row>
        <row r="11">
          <cell r="F11">
            <v>1920</v>
          </cell>
        </row>
        <row r="12">
          <cell r="F12">
            <v>415</v>
          </cell>
        </row>
        <row r="16">
          <cell r="F16">
            <v>11</v>
          </cell>
        </row>
        <row r="19">
          <cell r="F19">
            <v>25</v>
          </cell>
        </row>
        <row r="24">
          <cell r="F24">
            <v>2090</v>
          </cell>
        </row>
        <row r="25">
          <cell r="F25">
            <v>441</v>
          </cell>
        </row>
        <row r="26">
          <cell r="F26">
            <v>31</v>
          </cell>
        </row>
        <row r="28">
          <cell r="F28">
            <v>114</v>
          </cell>
        </row>
        <row r="36">
          <cell r="F36">
            <v>49.5</v>
          </cell>
        </row>
        <row r="37">
          <cell r="F37">
            <v>100</v>
          </cell>
        </row>
        <row r="50">
          <cell r="F50">
            <v>818.5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xSplit="1" ySplit="6" topLeftCell="B10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3.5" outlineLevelCol="4"/>
  <cols>
    <col min="1" max="1" width="10.375" style="32" customWidth="1"/>
    <col min="2" max="2" width="29.625" style="32" customWidth="1"/>
    <col min="3" max="3" width="15.25" style="32" customWidth="1"/>
    <col min="4" max="4" width="12.125" style="32" customWidth="1"/>
    <col min="5" max="5" width="14.625" style="32" customWidth="1"/>
    <col min="6" max="16384" width="9" style="32"/>
  </cols>
  <sheetData>
    <row r="1" ht="25" customHeight="1" spans="1:1">
      <c r="A1" s="32" t="s">
        <v>0</v>
      </c>
    </row>
    <row r="2" ht="33" customHeight="1" spans="1:5">
      <c r="A2" s="33" t="s">
        <v>1</v>
      </c>
      <c r="B2" s="33"/>
      <c r="C2" s="33"/>
      <c r="D2" s="33"/>
      <c r="E2" s="33"/>
    </row>
    <row r="3" ht="20.25" spans="1:5">
      <c r="A3" s="34"/>
      <c r="B3" s="34"/>
      <c r="C3" s="34"/>
      <c r="D3" s="34"/>
      <c r="E3" s="34"/>
    </row>
    <row r="4" ht="26" customHeight="1" spans="5:5">
      <c r="E4" s="32" t="s">
        <v>2</v>
      </c>
    </row>
    <row r="5" ht="35" customHeight="1" spans="1:5">
      <c r="A5" s="35" t="s">
        <v>3</v>
      </c>
      <c r="B5" s="35" t="s">
        <v>4</v>
      </c>
      <c r="C5" s="35" t="s">
        <v>5</v>
      </c>
      <c r="D5" s="35" t="s">
        <v>6</v>
      </c>
      <c r="E5" s="35" t="s">
        <v>7</v>
      </c>
    </row>
    <row r="6" ht="35" customHeight="1" spans="1:5">
      <c r="A6" s="35"/>
      <c r="B6" s="35" t="s">
        <v>8</v>
      </c>
      <c r="C6" s="36">
        <f>C7+C14+C19</f>
        <v>13700</v>
      </c>
      <c r="D6" s="36">
        <f>D7+D14+D19</f>
        <v>48</v>
      </c>
      <c r="E6" s="35"/>
    </row>
    <row r="7" ht="35" customHeight="1" spans="1:5">
      <c r="A7" s="35" t="s">
        <v>9</v>
      </c>
      <c r="B7" s="35" t="s">
        <v>10</v>
      </c>
      <c r="C7" s="35">
        <f>SUM(C8:C13)</f>
        <v>7192</v>
      </c>
      <c r="D7" s="35">
        <f>SUM(D8:D13)</f>
        <v>23</v>
      </c>
      <c r="E7" s="35"/>
    </row>
    <row r="8" ht="35" customHeight="1" spans="1:5">
      <c r="A8" s="37" t="s">
        <v>11</v>
      </c>
      <c r="B8" s="37" t="s">
        <v>12</v>
      </c>
      <c r="C8" s="37">
        <f>调整明细表!F8</f>
        <v>1100</v>
      </c>
      <c r="D8" s="37">
        <v>2</v>
      </c>
      <c r="E8" s="37"/>
    </row>
    <row r="9" ht="35" customHeight="1" spans="1:5">
      <c r="A9" s="37" t="s">
        <v>13</v>
      </c>
      <c r="B9" s="37" t="s">
        <v>10</v>
      </c>
      <c r="C9" s="37">
        <f>调整明细表!F11</f>
        <v>1423</v>
      </c>
      <c r="D9" s="37">
        <v>4</v>
      </c>
      <c r="E9" s="37"/>
    </row>
    <row r="10" ht="35" customHeight="1" spans="1:5">
      <c r="A10" s="37" t="s">
        <v>14</v>
      </c>
      <c r="B10" s="37" t="s">
        <v>15</v>
      </c>
      <c r="C10" s="37">
        <f>调整明细表!F16</f>
        <v>500</v>
      </c>
      <c r="D10" s="37">
        <v>1</v>
      </c>
      <c r="E10" s="37"/>
    </row>
    <row r="11" ht="35" customHeight="1" spans="1:5">
      <c r="A11" s="37" t="s">
        <v>16</v>
      </c>
      <c r="B11" s="37" t="s">
        <v>17</v>
      </c>
      <c r="C11" s="37">
        <f>调整明细表!F18</f>
        <v>450</v>
      </c>
      <c r="D11" s="37">
        <v>9</v>
      </c>
      <c r="E11" s="37"/>
    </row>
    <row r="12" ht="35" customHeight="1" spans="1:5">
      <c r="A12" s="37" t="s">
        <v>18</v>
      </c>
      <c r="B12" s="37" t="s">
        <v>19</v>
      </c>
      <c r="C12" s="37">
        <f>调整明细表!F28</f>
        <v>3419</v>
      </c>
      <c r="D12" s="37">
        <v>5</v>
      </c>
      <c r="E12" s="37"/>
    </row>
    <row r="13" ht="35" customHeight="1" spans="1:5">
      <c r="A13" s="37" t="s">
        <v>20</v>
      </c>
      <c r="B13" s="37" t="s">
        <v>21</v>
      </c>
      <c r="C13" s="37">
        <f>调整明细表!F34</f>
        <v>300</v>
      </c>
      <c r="D13" s="37">
        <v>2</v>
      </c>
      <c r="E13" s="37"/>
    </row>
    <row r="14" ht="35" customHeight="1" spans="1:5">
      <c r="A14" s="35" t="s">
        <v>22</v>
      </c>
      <c r="B14" s="35" t="s">
        <v>23</v>
      </c>
      <c r="C14" s="35">
        <f>SUM(C15:C18)</f>
        <v>6045</v>
      </c>
      <c r="D14" s="35">
        <f>SUM(D15:D18)</f>
        <v>22</v>
      </c>
      <c r="E14" s="35"/>
    </row>
    <row r="15" ht="35" customHeight="1" spans="1:5">
      <c r="A15" s="37" t="s">
        <v>11</v>
      </c>
      <c r="B15" s="37" t="s">
        <v>24</v>
      </c>
      <c r="C15" s="37">
        <f>调整明细表!F38</f>
        <v>645</v>
      </c>
      <c r="D15" s="37">
        <v>7</v>
      </c>
      <c r="E15" s="37"/>
    </row>
    <row r="16" ht="35" customHeight="1" spans="1:5">
      <c r="A16" s="37" t="s">
        <v>13</v>
      </c>
      <c r="B16" s="37" t="s">
        <v>25</v>
      </c>
      <c r="C16" s="37">
        <f>调整明细表!F46</f>
        <v>1955</v>
      </c>
      <c r="D16" s="37">
        <v>7</v>
      </c>
      <c r="E16" s="37"/>
    </row>
    <row r="17" ht="35" customHeight="1" spans="1:5">
      <c r="A17" s="36" t="s">
        <v>14</v>
      </c>
      <c r="B17" s="38" t="s">
        <v>26</v>
      </c>
      <c r="C17" s="38">
        <f>调整明细表!F54</f>
        <v>2120</v>
      </c>
      <c r="D17" s="38">
        <v>6</v>
      </c>
      <c r="E17" s="35"/>
    </row>
    <row r="18" ht="35" customHeight="1" spans="1:5">
      <c r="A18" s="36" t="s">
        <v>16</v>
      </c>
      <c r="B18" s="38" t="s">
        <v>27</v>
      </c>
      <c r="C18" s="38">
        <f>调整明细表!F61</f>
        <v>1325</v>
      </c>
      <c r="D18" s="39">
        <v>2</v>
      </c>
      <c r="E18" s="35"/>
    </row>
    <row r="19" ht="35" customHeight="1" spans="1:5">
      <c r="A19" s="35" t="s">
        <v>28</v>
      </c>
      <c r="B19" s="35" t="s">
        <v>29</v>
      </c>
      <c r="C19" s="35">
        <f>调整明细表!F74</f>
        <v>463</v>
      </c>
      <c r="D19" s="35">
        <v>3</v>
      </c>
      <c r="E19" s="35"/>
    </row>
  </sheetData>
  <mergeCells count="1">
    <mergeCell ref="A2:E2"/>
  </mergeCells>
  <pageMargins left="1.02361111111111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6"/>
  <sheetViews>
    <sheetView tabSelected="1" workbookViewId="0">
      <pane xSplit="1" ySplit="6" topLeftCell="B66" activePane="bottomRight" state="frozen"/>
      <selection/>
      <selection pane="topRight"/>
      <selection pane="bottomLeft"/>
      <selection pane="bottomRight" activeCell="A2" sqref="A2:O2"/>
    </sheetView>
  </sheetViews>
  <sheetFormatPr defaultColWidth="9" defaultRowHeight="13.5"/>
  <cols>
    <col min="1" max="1" width="9" style="15"/>
    <col min="2" max="2" width="15.875" style="15" customWidth="1"/>
    <col min="3" max="3" width="26.125" style="15" customWidth="1"/>
    <col min="4" max="4" width="11.25" style="15" customWidth="1"/>
    <col min="5" max="5" width="20.375" style="15" customWidth="1"/>
    <col min="6" max="6" width="10.375" style="15"/>
    <col min="7" max="10" width="6.875" style="15" customWidth="1"/>
    <col min="11" max="11" width="21.25" style="15" customWidth="1"/>
    <col min="12" max="12" width="9" style="15"/>
    <col min="13" max="13" width="9.75" style="15" customWidth="1"/>
    <col min="14" max="14" width="9" style="15"/>
    <col min="15" max="15" width="10.125" style="15" customWidth="1"/>
    <col min="16" max="16384" width="9" style="15"/>
  </cols>
  <sheetData>
    <row r="1" s="15" customFormat="1" ht="19" customHeight="1" spans="1:1">
      <c r="A1" s="15" t="s">
        <v>30</v>
      </c>
    </row>
    <row r="2" s="15" customFormat="1" ht="32" customHeight="1" spans="1:15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="15" customFormat="1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="15" customFormat="1" spans="1:15">
      <c r="A4" s="18" t="s">
        <v>3</v>
      </c>
      <c r="B4" s="18" t="s">
        <v>4</v>
      </c>
      <c r="C4" s="18" t="s">
        <v>32</v>
      </c>
      <c r="D4" s="18" t="s">
        <v>33</v>
      </c>
      <c r="E4" s="18" t="s">
        <v>34</v>
      </c>
      <c r="F4" s="18" t="s">
        <v>35</v>
      </c>
      <c r="G4" s="19" t="s">
        <v>36</v>
      </c>
      <c r="H4" s="20"/>
      <c r="I4" s="20"/>
      <c r="J4" s="28"/>
      <c r="K4" s="18" t="s">
        <v>37</v>
      </c>
      <c r="L4" s="18" t="s">
        <v>38</v>
      </c>
      <c r="M4" s="18"/>
      <c r="N4" s="18" t="s">
        <v>39</v>
      </c>
      <c r="O4" s="18"/>
    </row>
    <row r="5" s="15" customFormat="1" ht="24" spans="1:15">
      <c r="A5" s="18"/>
      <c r="B5" s="18"/>
      <c r="C5" s="18"/>
      <c r="D5" s="18"/>
      <c r="E5" s="18"/>
      <c r="F5" s="18"/>
      <c r="G5" s="18" t="s">
        <v>40</v>
      </c>
      <c r="H5" s="18" t="s">
        <v>41</v>
      </c>
      <c r="I5" s="18" t="s">
        <v>42</v>
      </c>
      <c r="J5" s="18" t="s">
        <v>43</v>
      </c>
      <c r="K5" s="18"/>
      <c r="L5" s="18" t="s">
        <v>44</v>
      </c>
      <c r="M5" s="18" t="s">
        <v>45</v>
      </c>
      <c r="N5" s="18" t="s">
        <v>46</v>
      </c>
      <c r="O5" s="18" t="s">
        <v>47</v>
      </c>
    </row>
    <row r="6" s="15" customFormat="1" ht="20" customHeight="1" spans="1:15">
      <c r="A6" s="18" t="s">
        <v>8</v>
      </c>
      <c r="B6" s="18"/>
      <c r="C6" s="18"/>
      <c r="D6" s="18"/>
      <c r="E6" s="18"/>
      <c r="F6" s="18">
        <f>F7+F37+F74</f>
        <v>13700</v>
      </c>
      <c r="G6" s="18">
        <f>G7+G37+G74</f>
        <v>9893</v>
      </c>
      <c r="H6" s="18">
        <f>H7+H37+H74</f>
        <v>3260.54</v>
      </c>
      <c r="I6" s="18">
        <f>I7+I37+I74</f>
        <v>0</v>
      </c>
      <c r="J6" s="18">
        <f>J7+J37+J74</f>
        <v>546.46</v>
      </c>
      <c r="K6" s="18"/>
      <c r="L6" s="18"/>
      <c r="M6" s="18"/>
      <c r="N6" s="18"/>
      <c r="O6" s="18"/>
    </row>
    <row r="7" s="15" customFormat="1" ht="20" customHeight="1" spans="1:15">
      <c r="A7" s="18" t="s">
        <v>9</v>
      </c>
      <c r="B7" s="18" t="s">
        <v>10</v>
      </c>
      <c r="C7" s="18"/>
      <c r="D7" s="18"/>
      <c r="E7" s="18"/>
      <c r="F7" s="18">
        <f>F8+F11+F16+F18+F28+F34</f>
        <v>7192</v>
      </c>
      <c r="G7" s="18">
        <f>G8+G11+G16+G18+G28+G34</f>
        <v>5985.88</v>
      </c>
      <c r="H7" s="18">
        <f>H8+H11+H16+H18+H28+H34</f>
        <v>1039.62</v>
      </c>
      <c r="I7" s="18">
        <f>I8+I11+I16+I18+I28+I34</f>
        <v>0</v>
      </c>
      <c r="J7" s="18">
        <f>J8+J11+J16+J18+J28+J34</f>
        <v>166.5</v>
      </c>
      <c r="K7" s="18"/>
      <c r="L7" s="18"/>
      <c r="M7" s="18"/>
      <c r="N7" s="18"/>
      <c r="O7" s="18"/>
    </row>
    <row r="8" s="15" customFormat="1" ht="20" customHeight="1" spans="1:15">
      <c r="A8" s="18" t="s">
        <v>11</v>
      </c>
      <c r="B8" s="18" t="s">
        <v>12</v>
      </c>
      <c r="C8" s="18"/>
      <c r="D8" s="18"/>
      <c r="E8" s="18"/>
      <c r="F8" s="18">
        <f>SUM(F9:F10)</f>
        <v>1100</v>
      </c>
      <c r="G8" s="18">
        <v>1100</v>
      </c>
      <c r="H8" s="18">
        <v>0</v>
      </c>
      <c r="I8" s="18">
        <v>0</v>
      </c>
      <c r="J8" s="18">
        <v>0</v>
      </c>
      <c r="K8" s="18"/>
      <c r="L8" s="18"/>
      <c r="M8" s="18"/>
      <c r="N8" s="18"/>
      <c r="O8" s="18"/>
    </row>
    <row r="9" s="15" customFormat="1" ht="130" customHeight="1" spans="1:15">
      <c r="A9" s="21">
        <v>1</v>
      </c>
      <c r="B9" s="21" t="s">
        <v>48</v>
      </c>
      <c r="C9" s="18" t="s">
        <v>49</v>
      </c>
      <c r="D9" s="21" t="s">
        <v>50</v>
      </c>
      <c r="E9" s="18" t="s">
        <v>51</v>
      </c>
      <c r="F9" s="18">
        <v>1000</v>
      </c>
      <c r="G9" s="21">
        <v>1000</v>
      </c>
      <c r="H9" s="21"/>
      <c r="I9" s="21"/>
      <c r="J9" s="21"/>
      <c r="K9" s="18" t="s">
        <v>52</v>
      </c>
      <c r="L9" s="22">
        <v>2022.04</v>
      </c>
      <c r="M9" s="18">
        <v>2022.12</v>
      </c>
      <c r="N9" s="21" t="s">
        <v>53</v>
      </c>
      <c r="O9" s="18" t="s">
        <v>54</v>
      </c>
    </row>
    <row r="10" s="15" customFormat="1" ht="73" customHeight="1" spans="1:15">
      <c r="A10" s="18">
        <v>2</v>
      </c>
      <c r="B10" s="18" t="s">
        <v>55</v>
      </c>
      <c r="C10" s="18" t="s">
        <v>56</v>
      </c>
      <c r="D10" s="18" t="s">
        <v>50</v>
      </c>
      <c r="E10" s="18" t="s">
        <v>57</v>
      </c>
      <c r="F10" s="18">
        <v>100</v>
      </c>
      <c r="G10" s="18">
        <v>100</v>
      </c>
      <c r="H10" s="18"/>
      <c r="I10" s="18"/>
      <c r="J10" s="18"/>
      <c r="K10" s="18" t="s">
        <v>58</v>
      </c>
      <c r="L10" s="22">
        <v>2022.04</v>
      </c>
      <c r="M10" s="18">
        <v>2022.12</v>
      </c>
      <c r="N10" s="18" t="s">
        <v>53</v>
      </c>
      <c r="O10" s="18" t="s">
        <v>53</v>
      </c>
    </row>
    <row r="11" s="15" customFormat="1" ht="28" customHeight="1" spans="1:15">
      <c r="A11" s="18" t="s">
        <v>13</v>
      </c>
      <c r="B11" s="18" t="s">
        <v>10</v>
      </c>
      <c r="C11" s="18"/>
      <c r="D11" s="18"/>
      <c r="E11" s="18"/>
      <c r="F11" s="18">
        <f>SUM(F12:F15)</f>
        <v>1423</v>
      </c>
      <c r="G11" s="18">
        <v>1223</v>
      </c>
      <c r="H11" s="18">
        <v>200</v>
      </c>
      <c r="I11" s="18">
        <v>0</v>
      </c>
      <c r="J11" s="18">
        <v>0</v>
      </c>
      <c r="K11" s="18"/>
      <c r="L11" s="18"/>
      <c r="M11" s="18"/>
      <c r="N11" s="18"/>
      <c r="O11" s="18"/>
    </row>
    <row r="12" s="15" customFormat="1" ht="139" customHeight="1" spans="1:15">
      <c r="A12" s="18">
        <v>1</v>
      </c>
      <c r="B12" s="22" t="s">
        <v>59</v>
      </c>
      <c r="C12" s="22" t="s">
        <v>60</v>
      </c>
      <c r="D12" s="22" t="s">
        <v>50</v>
      </c>
      <c r="E12" s="22" t="s">
        <v>61</v>
      </c>
      <c r="F12" s="22">
        <v>500</v>
      </c>
      <c r="G12" s="22">
        <v>300</v>
      </c>
      <c r="H12" s="22">
        <v>200</v>
      </c>
      <c r="I12" s="22"/>
      <c r="J12" s="22"/>
      <c r="K12" s="22" t="s">
        <v>62</v>
      </c>
      <c r="L12" s="22">
        <v>2022.04</v>
      </c>
      <c r="M12" s="22">
        <v>2022.12</v>
      </c>
      <c r="N12" s="22" t="s">
        <v>53</v>
      </c>
      <c r="O12" s="22" t="s">
        <v>63</v>
      </c>
    </row>
    <row r="13" s="15" customFormat="1" ht="114" customHeight="1" spans="1:15">
      <c r="A13" s="18">
        <v>2</v>
      </c>
      <c r="B13" s="18" t="s">
        <v>64</v>
      </c>
      <c r="C13" s="18" t="s">
        <v>65</v>
      </c>
      <c r="D13" s="22" t="s">
        <v>50</v>
      </c>
      <c r="E13" s="18" t="s">
        <v>66</v>
      </c>
      <c r="F13" s="18">
        <v>238</v>
      </c>
      <c r="G13" s="18">
        <v>238</v>
      </c>
      <c r="H13" s="18"/>
      <c r="I13" s="18"/>
      <c r="J13" s="18"/>
      <c r="K13" s="18" t="s">
        <v>67</v>
      </c>
      <c r="L13" s="22">
        <v>2022.04</v>
      </c>
      <c r="M13" s="18">
        <v>2022.12</v>
      </c>
      <c r="N13" s="18" t="s">
        <v>53</v>
      </c>
      <c r="O13" s="18" t="s">
        <v>53</v>
      </c>
    </row>
    <row r="14" s="15" customFormat="1" ht="92" customHeight="1" spans="1:15">
      <c r="A14" s="18">
        <v>3</v>
      </c>
      <c r="B14" s="18" t="s">
        <v>68</v>
      </c>
      <c r="C14" s="18" t="s">
        <v>69</v>
      </c>
      <c r="D14" s="18" t="s">
        <v>70</v>
      </c>
      <c r="E14" s="18" t="s">
        <v>71</v>
      </c>
      <c r="F14" s="18">
        <v>100</v>
      </c>
      <c r="G14" s="18">
        <v>100</v>
      </c>
      <c r="H14" s="18"/>
      <c r="I14" s="18"/>
      <c r="J14" s="18"/>
      <c r="K14" s="18" t="s">
        <v>72</v>
      </c>
      <c r="L14" s="22">
        <v>2022.04</v>
      </c>
      <c r="M14" s="18">
        <v>2022.12</v>
      </c>
      <c r="N14" s="18" t="s">
        <v>53</v>
      </c>
      <c r="O14" s="18" t="s">
        <v>53</v>
      </c>
    </row>
    <row r="15" s="15" customFormat="1" ht="78" customHeight="1" spans="1:15">
      <c r="A15" s="18">
        <v>4</v>
      </c>
      <c r="B15" s="18" t="s">
        <v>73</v>
      </c>
      <c r="C15" s="18" t="s">
        <v>74</v>
      </c>
      <c r="D15" s="18" t="s">
        <v>75</v>
      </c>
      <c r="E15" s="18" t="s">
        <v>76</v>
      </c>
      <c r="F15" s="18">
        <v>585</v>
      </c>
      <c r="G15" s="18">
        <v>585</v>
      </c>
      <c r="H15" s="18"/>
      <c r="I15" s="18"/>
      <c r="J15" s="18"/>
      <c r="K15" s="18" t="s">
        <v>77</v>
      </c>
      <c r="L15" s="22">
        <v>2022.04</v>
      </c>
      <c r="M15" s="18">
        <v>2022.12</v>
      </c>
      <c r="N15" s="18" t="s">
        <v>53</v>
      </c>
      <c r="O15" s="18" t="s">
        <v>78</v>
      </c>
    </row>
    <row r="16" s="15" customFormat="1" ht="32" customHeight="1" spans="1:15">
      <c r="A16" s="18" t="s">
        <v>14</v>
      </c>
      <c r="B16" s="18" t="s">
        <v>15</v>
      </c>
      <c r="C16" s="18"/>
      <c r="D16" s="18"/>
      <c r="E16" s="18"/>
      <c r="F16" s="18">
        <f>F17</f>
        <v>500</v>
      </c>
      <c r="G16" s="18">
        <v>199</v>
      </c>
      <c r="H16" s="18">
        <v>301</v>
      </c>
      <c r="I16" s="18">
        <v>0</v>
      </c>
      <c r="J16" s="18">
        <v>0</v>
      </c>
      <c r="K16" s="18"/>
      <c r="L16" s="18"/>
      <c r="M16" s="18"/>
      <c r="N16" s="18"/>
      <c r="O16" s="18"/>
    </row>
    <row r="17" s="15" customFormat="1" ht="76" customHeight="1" spans="1:15">
      <c r="A17" s="21">
        <v>1</v>
      </c>
      <c r="B17" s="22" t="s">
        <v>79</v>
      </c>
      <c r="C17" s="22" t="s">
        <v>80</v>
      </c>
      <c r="D17" s="21" t="s">
        <v>50</v>
      </c>
      <c r="E17" s="18" t="s">
        <v>81</v>
      </c>
      <c r="F17" s="18">
        <v>500</v>
      </c>
      <c r="G17" s="21">
        <v>199</v>
      </c>
      <c r="H17" s="21">
        <v>301</v>
      </c>
      <c r="I17" s="21"/>
      <c r="J17" s="21"/>
      <c r="K17" s="18" t="s">
        <v>82</v>
      </c>
      <c r="L17" s="22">
        <v>2022.04</v>
      </c>
      <c r="M17" s="18">
        <v>2022.12</v>
      </c>
      <c r="N17" s="21" t="s">
        <v>83</v>
      </c>
      <c r="O17" s="18" t="s">
        <v>84</v>
      </c>
    </row>
    <row r="18" s="15" customFormat="1" ht="29" customHeight="1" spans="1:15">
      <c r="A18" s="18" t="s">
        <v>16</v>
      </c>
      <c r="B18" s="18" t="s">
        <v>17</v>
      </c>
      <c r="C18" s="18"/>
      <c r="D18" s="18"/>
      <c r="E18" s="18"/>
      <c r="F18" s="18">
        <f>SUM(F19:F27)</f>
        <v>450</v>
      </c>
      <c r="G18" s="18">
        <v>400</v>
      </c>
      <c r="H18" s="18">
        <v>50</v>
      </c>
      <c r="I18" s="18">
        <v>0</v>
      </c>
      <c r="J18" s="18">
        <v>0</v>
      </c>
      <c r="K18" s="18"/>
      <c r="L18" s="18"/>
      <c r="M18" s="18"/>
      <c r="N18" s="18"/>
      <c r="O18" s="18"/>
    </row>
    <row r="19" s="15" customFormat="1" ht="64" customHeight="1" spans="1:15">
      <c r="A19" s="18">
        <v>1</v>
      </c>
      <c r="B19" s="22" t="s">
        <v>85</v>
      </c>
      <c r="C19" s="22" t="s">
        <v>86</v>
      </c>
      <c r="D19" s="22" t="s">
        <v>87</v>
      </c>
      <c r="E19" s="22" t="s">
        <v>88</v>
      </c>
      <c r="F19" s="22">
        <v>50</v>
      </c>
      <c r="G19" s="22">
        <v>50</v>
      </c>
      <c r="H19" s="22"/>
      <c r="I19" s="22"/>
      <c r="J19" s="22"/>
      <c r="K19" s="22" t="s">
        <v>89</v>
      </c>
      <c r="L19" s="22">
        <v>2022.04</v>
      </c>
      <c r="M19" s="22">
        <v>2022.12</v>
      </c>
      <c r="N19" s="22" t="s">
        <v>53</v>
      </c>
      <c r="O19" s="22" t="s">
        <v>90</v>
      </c>
    </row>
    <row r="20" s="15" customFormat="1" ht="81" customHeight="1" spans="1:15">
      <c r="A20" s="18">
        <v>2</v>
      </c>
      <c r="B20" s="18" t="s">
        <v>91</v>
      </c>
      <c r="C20" s="18" t="s">
        <v>92</v>
      </c>
      <c r="D20" s="18" t="s">
        <v>93</v>
      </c>
      <c r="E20" s="22" t="s">
        <v>88</v>
      </c>
      <c r="F20" s="18">
        <v>50</v>
      </c>
      <c r="G20" s="18">
        <v>50</v>
      </c>
      <c r="H20" s="18"/>
      <c r="I20" s="18"/>
      <c r="J20" s="18"/>
      <c r="K20" s="18" t="s">
        <v>94</v>
      </c>
      <c r="L20" s="22">
        <v>2022.04</v>
      </c>
      <c r="M20" s="18">
        <v>2022.12</v>
      </c>
      <c r="N20" s="18" t="s">
        <v>53</v>
      </c>
      <c r="O20" s="18" t="s">
        <v>95</v>
      </c>
    </row>
    <row r="21" s="15" customFormat="1" ht="114" customHeight="1" spans="1:15">
      <c r="A21" s="18">
        <v>3</v>
      </c>
      <c r="B21" s="22" t="s">
        <v>96</v>
      </c>
      <c r="C21" s="22" t="s">
        <v>97</v>
      </c>
      <c r="D21" s="22" t="s">
        <v>98</v>
      </c>
      <c r="E21" s="22" t="s">
        <v>88</v>
      </c>
      <c r="F21" s="22">
        <v>50</v>
      </c>
      <c r="G21" s="22">
        <v>50</v>
      </c>
      <c r="H21" s="22"/>
      <c r="I21" s="22"/>
      <c r="J21" s="22"/>
      <c r="K21" s="22" t="s">
        <v>99</v>
      </c>
      <c r="L21" s="22">
        <v>2022.04</v>
      </c>
      <c r="M21" s="22">
        <v>2022.12</v>
      </c>
      <c r="N21" s="22" t="s">
        <v>53</v>
      </c>
      <c r="O21" s="22" t="s">
        <v>100</v>
      </c>
    </row>
    <row r="22" s="15" customFormat="1" ht="104" customHeight="1" spans="1:15">
      <c r="A22" s="18">
        <v>4</v>
      </c>
      <c r="B22" s="22" t="s">
        <v>101</v>
      </c>
      <c r="C22" s="22" t="s">
        <v>102</v>
      </c>
      <c r="D22" s="22" t="s">
        <v>103</v>
      </c>
      <c r="E22" s="22" t="s">
        <v>88</v>
      </c>
      <c r="F22" s="22">
        <v>50</v>
      </c>
      <c r="G22" s="22">
        <v>50</v>
      </c>
      <c r="H22" s="22"/>
      <c r="I22" s="22"/>
      <c r="J22" s="22"/>
      <c r="K22" s="22" t="s">
        <v>104</v>
      </c>
      <c r="L22" s="22">
        <v>2022.04</v>
      </c>
      <c r="M22" s="22">
        <v>2022.12</v>
      </c>
      <c r="N22" s="22" t="s">
        <v>53</v>
      </c>
      <c r="O22" s="22" t="s">
        <v>105</v>
      </c>
    </row>
    <row r="23" s="15" customFormat="1" ht="169" customHeight="1" spans="1:15">
      <c r="A23" s="18">
        <v>5</v>
      </c>
      <c r="B23" s="22" t="s">
        <v>106</v>
      </c>
      <c r="C23" s="22" t="s">
        <v>107</v>
      </c>
      <c r="D23" s="22" t="s">
        <v>108</v>
      </c>
      <c r="E23" s="22" t="s">
        <v>88</v>
      </c>
      <c r="F23" s="22">
        <v>50</v>
      </c>
      <c r="G23" s="22">
        <v>50</v>
      </c>
      <c r="H23" s="22"/>
      <c r="I23" s="22"/>
      <c r="J23" s="22"/>
      <c r="K23" s="22" t="s">
        <v>109</v>
      </c>
      <c r="L23" s="22">
        <v>2022.04</v>
      </c>
      <c r="M23" s="22">
        <v>2022.12</v>
      </c>
      <c r="N23" s="22" t="s">
        <v>53</v>
      </c>
      <c r="O23" s="22" t="s">
        <v>110</v>
      </c>
    </row>
    <row r="24" s="15" customFormat="1" ht="104" customHeight="1" spans="1:15">
      <c r="A24" s="18">
        <v>6</v>
      </c>
      <c r="B24" s="22" t="s">
        <v>111</v>
      </c>
      <c r="C24" s="22" t="s">
        <v>112</v>
      </c>
      <c r="D24" s="22" t="s">
        <v>113</v>
      </c>
      <c r="E24" s="22" t="s">
        <v>88</v>
      </c>
      <c r="F24" s="22">
        <v>50</v>
      </c>
      <c r="G24" s="22">
        <v>50</v>
      </c>
      <c r="H24" s="22"/>
      <c r="I24" s="22"/>
      <c r="J24" s="22"/>
      <c r="K24" s="22" t="s">
        <v>114</v>
      </c>
      <c r="L24" s="22">
        <v>2022.04</v>
      </c>
      <c r="M24" s="22">
        <v>2022.12</v>
      </c>
      <c r="N24" s="22" t="s">
        <v>53</v>
      </c>
      <c r="O24" s="22" t="s">
        <v>115</v>
      </c>
    </row>
    <row r="25" s="15" customFormat="1" ht="144" customHeight="1" spans="1:15">
      <c r="A25" s="18">
        <v>7</v>
      </c>
      <c r="B25" s="22" t="s">
        <v>116</v>
      </c>
      <c r="C25" s="22" t="s">
        <v>117</v>
      </c>
      <c r="D25" s="22" t="s">
        <v>118</v>
      </c>
      <c r="E25" s="22" t="s">
        <v>88</v>
      </c>
      <c r="F25" s="22">
        <v>50</v>
      </c>
      <c r="G25" s="22">
        <v>50</v>
      </c>
      <c r="H25" s="22"/>
      <c r="I25" s="22"/>
      <c r="J25" s="22"/>
      <c r="K25" s="22" t="s">
        <v>119</v>
      </c>
      <c r="L25" s="22">
        <v>2022.04</v>
      </c>
      <c r="M25" s="22">
        <v>2022.12</v>
      </c>
      <c r="N25" s="22" t="s">
        <v>53</v>
      </c>
      <c r="O25" s="22" t="s">
        <v>120</v>
      </c>
    </row>
    <row r="26" s="15" customFormat="1" ht="168" customHeight="1" spans="1:15">
      <c r="A26" s="18">
        <v>8</v>
      </c>
      <c r="B26" s="22" t="s">
        <v>121</v>
      </c>
      <c r="C26" s="22" t="s">
        <v>122</v>
      </c>
      <c r="D26" s="22" t="s">
        <v>123</v>
      </c>
      <c r="E26" s="22" t="s">
        <v>88</v>
      </c>
      <c r="F26" s="22">
        <v>50</v>
      </c>
      <c r="G26" s="22">
        <v>50</v>
      </c>
      <c r="H26" s="22"/>
      <c r="I26" s="22"/>
      <c r="J26" s="22"/>
      <c r="K26" s="22" t="s">
        <v>124</v>
      </c>
      <c r="L26" s="22">
        <v>2022.04</v>
      </c>
      <c r="M26" s="22">
        <v>2022.12</v>
      </c>
      <c r="N26" s="22" t="s">
        <v>53</v>
      </c>
      <c r="O26" s="22" t="s">
        <v>75</v>
      </c>
    </row>
    <row r="27" s="15" customFormat="1" ht="175" customHeight="1" spans="1:15">
      <c r="A27" s="18">
        <v>9</v>
      </c>
      <c r="B27" s="22" t="s">
        <v>125</v>
      </c>
      <c r="C27" s="22" t="s">
        <v>126</v>
      </c>
      <c r="D27" s="22" t="s">
        <v>127</v>
      </c>
      <c r="E27" s="22" t="s">
        <v>88</v>
      </c>
      <c r="F27" s="22">
        <v>50</v>
      </c>
      <c r="G27" s="22"/>
      <c r="H27" s="22">
        <v>50</v>
      </c>
      <c r="I27" s="22"/>
      <c r="J27" s="22"/>
      <c r="K27" s="22" t="s">
        <v>128</v>
      </c>
      <c r="L27" s="22">
        <v>2022.04</v>
      </c>
      <c r="M27" s="22">
        <v>2022.12</v>
      </c>
      <c r="N27" s="22" t="s">
        <v>53</v>
      </c>
      <c r="O27" s="22" t="s">
        <v>129</v>
      </c>
    </row>
    <row r="28" s="15" customFormat="1" ht="29" customHeight="1" spans="1:15">
      <c r="A28" s="18" t="s">
        <v>18</v>
      </c>
      <c r="B28" s="18" t="s">
        <v>19</v>
      </c>
      <c r="C28" s="18"/>
      <c r="D28" s="18"/>
      <c r="E28" s="18"/>
      <c r="F28" s="18">
        <f>SUM(F29:F33)</f>
        <v>3419</v>
      </c>
      <c r="G28" s="18">
        <v>2863.88</v>
      </c>
      <c r="H28" s="18">
        <v>438.62</v>
      </c>
      <c r="I28" s="18">
        <v>0</v>
      </c>
      <c r="J28" s="18">
        <v>116.5</v>
      </c>
      <c r="K28" s="18"/>
      <c r="L28" s="18"/>
      <c r="M28" s="18"/>
      <c r="N28" s="18"/>
      <c r="O28" s="18"/>
    </row>
    <row r="29" s="15" customFormat="1" ht="155" customHeight="1" spans="1:15">
      <c r="A29" s="18">
        <v>1</v>
      </c>
      <c r="B29" s="22" t="s">
        <v>130</v>
      </c>
      <c r="C29" s="22" t="s">
        <v>131</v>
      </c>
      <c r="D29" s="22" t="s">
        <v>132</v>
      </c>
      <c r="E29" s="22" t="s">
        <v>133</v>
      </c>
      <c r="F29" s="22">
        <v>960</v>
      </c>
      <c r="G29" s="22">
        <v>404.88</v>
      </c>
      <c r="H29" s="22">
        <v>438.62</v>
      </c>
      <c r="I29" s="22"/>
      <c r="J29" s="22">
        <v>116.5</v>
      </c>
      <c r="K29" s="22" t="s">
        <v>134</v>
      </c>
      <c r="L29" s="22">
        <v>2022.04</v>
      </c>
      <c r="M29" s="22">
        <v>2022.12</v>
      </c>
      <c r="N29" s="22" t="s">
        <v>53</v>
      </c>
      <c r="O29" s="22" t="s">
        <v>53</v>
      </c>
    </row>
    <row r="30" s="15" customFormat="1" ht="59" customHeight="1" spans="1:15">
      <c r="A30" s="18">
        <v>2</v>
      </c>
      <c r="B30" s="22" t="s">
        <v>135</v>
      </c>
      <c r="C30" s="22" t="s">
        <v>136</v>
      </c>
      <c r="D30" s="22" t="s">
        <v>137</v>
      </c>
      <c r="E30" s="22" t="s">
        <v>133</v>
      </c>
      <c r="F30" s="22">
        <v>870</v>
      </c>
      <c r="G30" s="22">
        <v>870</v>
      </c>
      <c r="H30" s="22"/>
      <c r="I30" s="22"/>
      <c r="J30" s="22"/>
      <c r="K30" s="22" t="s">
        <v>138</v>
      </c>
      <c r="L30" s="22">
        <v>2021.12</v>
      </c>
      <c r="M30" s="22">
        <v>2022.12</v>
      </c>
      <c r="N30" s="22" t="s">
        <v>53</v>
      </c>
      <c r="O30" s="22" t="s">
        <v>53</v>
      </c>
    </row>
    <row r="31" s="15" customFormat="1" ht="67" customHeight="1" spans="1:15">
      <c r="A31" s="18">
        <v>3</v>
      </c>
      <c r="B31" s="22" t="s">
        <v>139</v>
      </c>
      <c r="C31" s="22" t="s">
        <v>140</v>
      </c>
      <c r="D31" s="22" t="s">
        <v>141</v>
      </c>
      <c r="E31" s="22" t="s">
        <v>133</v>
      </c>
      <c r="F31" s="22">
        <v>372</v>
      </c>
      <c r="G31" s="22">
        <v>372</v>
      </c>
      <c r="H31" s="22"/>
      <c r="I31" s="22"/>
      <c r="J31" s="22"/>
      <c r="K31" s="22" t="s">
        <v>142</v>
      </c>
      <c r="L31" s="22">
        <v>2021.12</v>
      </c>
      <c r="M31" s="22">
        <v>2022.12</v>
      </c>
      <c r="N31" s="22" t="s">
        <v>53</v>
      </c>
      <c r="O31" s="22" t="s">
        <v>53</v>
      </c>
    </row>
    <row r="32" s="15" customFormat="1" ht="54" customHeight="1" spans="1:15">
      <c r="A32" s="18">
        <v>4</v>
      </c>
      <c r="B32" s="22" t="s">
        <v>143</v>
      </c>
      <c r="C32" s="22" t="s">
        <v>144</v>
      </c>
      <c r="D32" s="22" t="s">
        <v>145</v>
      </c>
      <c r="E32" s="22" t="s">
        <v>133</v>
      </c>
      <c r="F32" s="22">
        <v>167</v>
      </c>
      <c r="G32" s="22">
        <v>167</v>
      </c>
      <c r="H32" s="22"/>
      <c r="I32" s="22"/>
      <c r="J32" s="22"/>
      <c r="K32" s="22" t="s">
        <v>146</v>
      </c>
      <c r="L32" s="22">
        <v>2022.04</v>
      </c>
      <c r="M32" s="22">
        <v>2022.12</v>
      </c>
      <c r="N32" s="22" t="s">
        <v>53</v>
      </c>
      <c r="O32" s="22" t="s">
        <v>53</v>
      </c>
    </row>
    <row r="33" s="15" customFormat="1" ht="36" customHeight="1" spans="1:15">
      <c r="A33" s="21">
        <v>5</v>
      </c>
      <c r="B33" s="18" t="s">
        <v>147</v>
      </c>
      <c r="C33" s="18" t="s">
        <v>148</v>
      </c>
      <c r="D33" s="18" t="s">
        <v>149</v>
      </c>
      <c r="E33" s="18" t="s">
        <v>150</v>
      </c>
      <c r="F33" s="18">
        <v>1050</v>
      </c>
      <c r="G33" s="18">
        <v>1050</v>
      </c>
      <c r="H33" s="18"/>
      <c r="I33" s="18"/>
      <c r="J33" s="18"/>
      <c r="K33" s="18" t="s">
        <v>151</v>
      </c>
      <c r="L33" s="29">
        <v>2022.03</v>
      </c>
      <c r="M33" s="18">
        <v>2022.12</v>
      </c>
      <c r="N33" s="18" t="s">
        <v>152</v>
      </c>
      <c r="O33" s="18" t="s">
        <v>152</v>
      </c>
    </row>
    <row r="34" s="15" customFormat="1" ht="29" customHeight="1" spans="1:15">
      <c r="A34" s="18" t="s">
        <v>20</v>
      </c>
      <c r="B34" s="22" t="s">
        <v>21</v>
      </c>
      <c r="C34" s="22"/>
      <c r="D34" s="22"/>
      <c r="E34" s="22"/>
      <c r="F34" s="22">
        <f>F35+F36</f>
        <v>300</v>
      </c>
      <c r="G34" s="22">
        <v>200</v>
      </c>
      <c r="H34" s="22">
        <v>50</v>
      </c>
      <c r="I34" s="22">
        <v>0</v>
      </c>
      <c r="J34" s="22">
        <v>50</v>
      </c>
      <c r="K34" s="22"/>
      <c r="L34" s="22"/>
      <c r="M34" s="22"/>
      <c r="N34" s="22"/>
      <c r="O34" s="22"/>
    </row>
    <row r="35" s="15" customFormat="1" ht="54" customHeight="1" spans="1:15">
      <c r="A35" s="18">
        <v>1</v>
      </c>
      <c r="B35" s="18" t="s">
        <v>153</v>
      </c>
      <c r="C35" s="18" t="s">
        <v>154</v>
      </c>
      <c r="D35" s="18" t="s">
        <v>155</v>
      </c>
      <c r="E35" s="18" t="s">
        <v>156</v>
      </c>
      <c r="F35" s="18">
        <v>100</v>
      </c>
      <c r="G35" s="18">
        <v>100</v>
      </c>
      <c r="H35" s="18"/>
      <c r="I35" s="18"/>
      <c r="J35" s="18"/>
      <c r="K35" s="18" t="s">
        <v>157</v>
      </c>
      <c r="L35" s="29">
        <v>2022.03</v>
      </c>
      <c r="M35" s="18">
        <v>2022.12</v>
      </c>
      <c r="N35" s="18" t="s">
        <v>158</v>
      </c>
      <c r="O35" s="18" t="s">
        <v>158</v>
      </c>
    </row>
    <row r="36" s="15" customFormat="1" ht="36" spans="1:15">
      <c r="A36" s="18">
        <v>2</v>
      </c>
      <c r="B36" s="18" t="s">
        <v>159</v>
      </c>
      <c r="C36" s="18" t="s">
        <v>160</v>
      </c>
      <c r="D36" s="18" t="s">
        <v>50</v>
      </c>
      <c r="E36" s="18" t="s">
        <v>161</v>
      </c>
      <c r="F36" s="18">
        <v>200</v>
      </c>
      <c r="G36" s="18">
        <v>100</v>
      </c>
      <c r="H36" s="18">
        <v>50</v>
      </c>
      <c r="I36" s="18"/>
      <c r="J36" s="18">
        <v>50</v>
      </c>
      <c r="K36" s="18" t="s">
        <v>162</v>
      </c>
      <c r="L36" s="18">
        <v>2022.01</v>
      </c>
      <c r="M36" s="18">
        <v>2022.12</v>
      </c>
      <c r="N36" s="18" t="s">
        <v>163</v>
      </c>
      <c r="O36" s="18" t="s">
        <v>163</v>
      </c>
    </row>
    <row r="37" s="15" customFormat="1" ht="33" customHeight="1" spans="1:15">
      <c r="A37" s="18" t="s">
        <v>22</v>
      </c>
      <c r="B37" s="22" t="s">
        <v>23</v>
      </c>
      <c r="C37" s="22"/>
      <c r="D37" s="22"/>
      <c r="E37" s="22"/>
      <c r="F37" s="22">
        <f t="shared" ref="F37:K37" si="0">F38+F46+F54+F61</f>
        <v>6045</v>
      </c>
      <c r="G37" s="22">
        <f t="shared" si="0"/>
        <v>3567.12</v>
      </c>
      <c r="H37" s="22">
        <f t="shared" si="0"/>
        <v>2220.92</v>
      </c>
      <c r="I37" s="22">
        <f t="shared" si="0"/>
        <v>0</v>
      </c>
      <c r="J37" s="22">
        <f t="shared" si="0"/>
        <v>256.96</v>
      </c>
      <c r="K37" s="22"/>
      <c r="L37" s="22"/>
      <c r="M37" s="22"/>
      <c r="N37" s="22"/>
      <c r="O37" s="22"/>
    </row>
    <row r="38" s="15" customFormat="1" ht="30" customHeight="1" spans="1:15">
      <c r="A38" s="18" t="s">
        <v>11</v>
      </c>
      <c r="B38" s="22" t="s">
        <v>24</v>
      </c>
      <c r="C38" s="22"/>
      <c r="D38" s="22"/>
      <c r="E38" s="22"/>
      <c r="F38" s="22">
        <f t="shared" ref="F38:K38" si="1">SUM(F39:F45)</f>
        <v>645</v>
      </c>
      <c r="G38" s="22">
        <f t="shared" si="1"/>
        <v>340</v>
      </c>
      <c r="H38" s="22">
        <f t="shared" si="1"/>
        <v>305</v>
      </c>
      <c r="I38" s="22">
        <f t="shared" si="1"/>
        <v>0</v>
      </c>
      <c r="J38" s="22">
        <f t="shared" si="1"/>
        <v>0</v>
      </c>
      <c r="K38" s="22"/>
      <c r="L38" s="22"/>
      <c r="M38" s="22"/>
      <c r="N38" s="22"/>
      <c r="O38" s="22"/>
    </row>
    <row r="39" s="15" customFormat="1" ht="49" customHeight="1" spans="1:15">
      <c r="A39" s="18">
        <v>1</v>
      </c>
      <c r="B39" s="18" t="s">
        <v>164</v>
      </c>
      <c r="C39" s="18" t="s">
        <v>165</v>
      </c>
      <c r="D39" s="18" t="s">
        <v>115</v>
      </c>
      <c r="E39" s="18" t="s">
        <v>166</v>
      </c>
      <c r="F39" s="18">
        <v>330</v>
      </c>
      <c r="G39" s="18">
        <v>240</v>
      </c>
      <c r="H39" s="18">
        <v>90</v>
      </c>
      <c r="I39" s="18"/>
      <c r="J39" s="18"/>
      <c r="K39" s="18" t="s">
        <v>167</v>
      </c>
      <c r="L39" s="29">
        <v>2021.09</v>
      </c>
      <c r="M39" s="29">
        <v>2022.09</v>
      </c>
      <c r="N39" s="18" t="s">
        <v>152</v>
      </c>
      <c r="O39" s="18" t="s">
        <v>168</v>
      </c>
    </row>
    <row r="40" s="15" customFormat="1" ht="48" customHeight="1" spans="1:15">
      <c r="A40" s="18">
        <v>2</v>
      </c>
      <c r="B40" s="23" t="s">
        <v>169</v>
      </c>
      <c r="C40" s="23" t="s">
        <v>170</v>
      </c>
      <c r="D40" s="23" t="s">
        <v>100</v>
      </c>
      <c r="E40" s="23" t="s">
        <v>171</v>
      </c>
      <c r="F40" s="23">
        <v>50</v>
      </c>
      <c r="G40" s="23">
        <v>50</v>
      </c>
      <c r="H40" s="23"/>
      <c r="I40" s="23"/>
      <c r="J40" s="23"/>
      <c r="K40" s="23" t="s">
        <v>172</v>
      </c>
      <c r="L40" s="30" t="s">
        <v>173</v>
      </c>
      <c r="M40" s="23">
        <v>2022.12</v>
      </c>
      <c r="N40" s="23" t="s">
        <v>152</v>
      </c>
      <c r="O40" s="23" t="s">
        <v>100</v>
      </c>
    </row>
    <row r="41" s="15" customFormat="1" ht="48" customHeight="1" spans="1:15">
      <c r="A41" s="18">
        <v>3</v>
      </c>
      <c r="B41" s="18" t="s">
        <v>174</v>
      </c>
      <c r="C41" s="18" t="s">
        <v>175</v>
      </c>
      <c r="D41" s="18" t="s">
        <v>105</v>
      </c>
      <c r="E41" s="23" t="s">
        <v>176</v>
      </c>
      <c r="F41" s="23">
        <v>50</v>
      </c>
      <c r="G41" s="18">
        <v>50</v>
      </c>
      <c r="H41" s="18"/>
      <c r="I41" s="18"/>
      <c r="J41" s="18"/>
      <c r="K41" s="23" t="s">
        <v>177</v>
      </c>
      <c r="L41" s="29">
        <v>2022.03</v>
      </c>
      <c r="M41" s="18">
        <v>2022.12</v>
      </c>
      <c r="N41" s="18" t="s">
        <v>152</v>
      </c>
      <c r="O41" s="18" t="s">
        <v>105</v>
      </c>
    </row>
    <row r="42" s="15" customFormat="1" ht="48" customHeight="1" spans="1:15">
      <c r="A42" s="18">
        <v>4</v>
      </c>
      <c r="B42" s="18" t="s">
        <v>178</v>
      </c>
      <c r="C42" s="18" t="s">
        <v>179</v>
      </c>
      <c r="D42" s="18" t="s">
        <v>180</v>
      </c>
      <c r="E42" s="23" t="s">
        <v>181</v>
      </c>
      <c r="F42" s="23">
        <v>40</v>
      </c>
      <c r="G42" s="18"/>
      <c r="H42" s="18">
        <v>40</v>
      </c>
      <c r="I42" s="18"/>
      <c r="J42" s="18"/>
      <c r="K42" s="23" t="s">
        <v>182</v>
      </c>
      <c r="L42" s="29">
        <v>2022.07</v>
      </c>
      <c r="M42" s="18">
        <v>2022.12</v>
      </c>
      <c r="N42" s="18" t="s">
        <v>152</v>
      </c>
      <c r="O42" s="18" t="s">
        <v>110</v>
      </c>
    </row>
    <row r="43" s="15" customFormat="1" ht="48" customHeight="1" spans="1:15">
      <c r="A43" s="18">
        <v>5</v>
      </c>
      <c r="B43" s="18" t="s">
        <v>183</v>
      </c>
      <c r="C43" s="18" t="s">
        <v>184</v>
      </c>
      <c r="D43" s="18" t="s">
        <v>185</v>
      </c>
      <c r="E43" s="23" t="s">
        <v>186</v>
      </c>
      <c r="F43" s="23">
        <v>60</v>
      </c>
      <c r="G43" s="18"/>
      <c r="H43" s="18">
        <v>60</v>
      </c>
      <c r="I43" s="18"/>
      <c r="J43" s="18"/>
      <c r="K43" s="23" t="s">
        <v>187</v>
      </c>
      <c r="L43" s="29">
        <v>2022.07</v>
      </c>
      <c r="M43" s="18">
        <v>2022.12</v>
      </c>
      <c r="N43" s="18" t="s">
        <v>152</v>
      </c>
      <c r="O43" s="18" t="s">
        <v>110</v>
      </c>
    </row>
    <row r="44" s="15" customFormat="1" ht="48" customHeight="1" spans="1:15">
      <c r="A44" s="18">
        <v>6</v>
      </c>
      <c r="B44" s="18" t="s">
        <v>188</v>
      </c>
      <c r="C44" s="18" t="s">
        <v>189</v>
      </c>
      <c r="D44" s="18" t="s">
        <v>190</v>
      </c>
      <c r="E44" s="23" t="s">
        <v>181</v>
      </c>
      <c r="F44" s="23">
        <v>60</v>
      </c>
      <c r="G44" s="18"/>
      <c r="H44" s="18">
        <v>60</v>
      </c>
      <c r="I44" s="18"/>
      <c r="J44" s="18"/>
      <c r="K44" s="23" t="s">
        <v>182</v>
      </c>
      <c r="L44" s="29">
        <v>2022.07</v>
      </c>
      <c r="M44" s="18">
        <v>2022.12</v>
      </c>
      <c r="N44" s="18" t="s">
        <v>152</v>
      </c>
      <c r="O44" s="18" t="s">
        <v>110</v>
      </c>
    </row>
    <row r="45" s="15" customFormat="1" ht="48" customHeight="1" spans="1:15">
      <c r="A45" s="18">
        <v>7</v>
      </c>
      <c r="B45" s="18" t="s">
        <v>191</v>
      </c>
      <c r="C45" s="18" t="s">
        <v>192</v>
      </c>
      <c r="D45" s="18" t="s">
        <v>193</v>
      </c>
      <c r="E45" s="23" t="s">
        <v>181</v>
      </c>
      <c r="F45" s="23">
        <v>55</v>
      </c>
      <c r="G45" s="18"/>
      <c r="H45" s="18">
        <v>55</v>
      </c>
      <c r="I45" s="18"/>
      <c r="J45" s="18"/>
      <c r="K45" s="23" t="s">
        <v>194</v>
      </c>
      <c r="L45" s="29">
        <v>2022.07</v>
      </c>
      <c r="M45" s="18">
        <v>2022.12</v>
      </c>
      <c r="N45" s="18" t="s">
        <v>152</v>
      </c>
      <c r="O45" s="18" t="s">
        <v>100</v>
      </c>
    </row>
    <row r="46" s="15" customFormat="1" ht="33" customHeight="1" spans="1:15">
      <c r="A46" s="18" t="s">
        <v>13</v>
      </c>
      <c r="B46" s="22" t="s">
        <v>25</v>
      </c>
      <c r="C46" s="22"/>
      <c r="D46" s="22"/>
      <c r="E46" s="22"/>
      <c r="F46" s="22">
        <f t="shared" ref="F46:K46" si="2">SUM(F47:F53)</f>
        <v>1955</v>
      </c>
      <c r="G46" s="22">
        <f t="shared" si="2"/>
        <v>1855</v>
      </c>
      <c r="H46" s="22">
        <f t="shared" si="2"/>
        <v>100</v>
      </c>
      <c r="I46" s="22">
        <f t="shared" si="2"/>
        <v>0</v>
      </c>
      <c r="J46" s="22">
        <f t="shared" si="2"/>
        <v>0</v>
      </c>
      <c r="K46" s="22"/>
      <c r="L46" s="22"/>
      <c r="M46" s="22"/>
      <c r="N46" s="22"/>
      <c r="O46" s="22"/>
    </row>
    <row r="47" s="15" customFormat="1" ht="93" customHeight="1" spans="1:15">
      <c r="A47" s="18">
        <v>1</v>
      </c>
      <c r="B47" s="18" t="s">
        <v>195</v>
      </c>
      <c r="C47" s="18" t="s">
        <v>196</v>
      </c>
      <c r="D47" s="18" t="s">
        <v>197</v>
      </c>
      <c r="E47" s="18" t="s">
        <v>198</v>
      </c>
      <c r="F47" s="18">
        <v>838</v>
      </c>
      <c r="G47" s="18">
        <v>738</v>
      </c>
      <c r="H47" s="18">
        <v>100</v>
      </c>
      <c r="I47" s="18"/>
      <c r="J47" s="18"/>
      <c r="K47" s="18" t="s">
        <v>199</v>
      </c>
      <c r="L47" s="29">
        <v>2022.03</v>
      </c>
      <c r="M47" s="18">
        <v>2022.12</v>
      </c>
      <c r="N47" s="18" t="s">
        <v>200</v>
      </c>
      <c r="O47" s="18" t="s">
        <v>200</v>
      </c>
    </row>
    <row r="48" s="15" customFormat="1" ht="65" customHeight="1" spans="1:15">
      <c r="A48" s="18">
        <v>2</v>
      </c>
      <c r="B48" s="18" t="s">
        <v>201</v>
      </c>
      <c r="C48" s="18" t="s">
        <v>202</v>
      </c>
      <c r="D48" s="18" t="s">
        <v>203</v>
      </c>
      <c r="E48" s="18" t="s">
        <v>204</v>
      </c>
      <c r="F48" s="18">
        <v>133</v>
      </c>
      <c r="G48" s="18">
        <v>133</v>
      </c>
      <c r="H48" s="18"/>
      <c r="I48" s="18"/>
      <c r="J48" s="18"/>
      <c r="K48" s="18" t="s">
        <v>205</v>
      </c>
      <c r="L48" s="29">
        <v>2022.03</v>
      </c>
      <c r="M48" s="18">
        <v>2022.12</v>
      </c>
      <c r="N48" s="18" t="s">
        <v>200</v>
      </c>
      <c r="O48" s="18" t="s">
        <v>200</v>
      </c>
    </row>
    <row r="49" s="15" customFormat="1" ht="127" customHeight="1" spans="1:15">
      <c r="A49" s="18">
        <v>3</v>
      </c>
      <c r="B49" s="18" t="s">
        <v>206</v>
      </c>
      <c r="C49" s="18" t="s">
        <v>207</v>
      </c>
      <c r="D49" s="18" t="s">
        <v>208</v>
      </c>
      <c r="E49" s="18" t="s">
        <v>209</v>
      </c>
      <c r="F49" s="18">
        <v>400</v>
      </c>
      <c r="G49" s="18">
        <v>400</v>
      </c>
      <c r="H49" s="18"/>
      <c r="I49" s="18"/>
      <c r="J49" s="18"/>
      <c r="K49" s="18" t="s">
        <v>210</v>
      </c>
      <c r="L49" s="29">
        <v>2022.03</v>
      </c>
      <c r="M49" s="18">
        <v>2022.12</v>
      </c>
      <c r="N49" s="18" t="s">
        <v>200</v>
      </c>
      <c r="O49" s="18" t="s">
        <v>211</v>
      </c>
    </row>
    <row r="50" s="15" customFormat="1" ht="65" customHeight="1" spans="1:15">
      <c r="A50" s="18">
        <v>4</v>
      </c>
      <c r="B50" s="18" t="s">
        <v>212</v>
      </c>
      <c r="C50" s="18" t="s">
        <v>213</v>
      </c>
      <c r="D50" s="18" t="s">
        <v>155</v>
      </c>
      <c r="E50" s="18" t="s">
        <v>214</v>
      </c>
      <c r="F50" s="18">
        <v>57</v>
      </c>
      <c r="G50" s="18">
        <v>57</v>
      </c>
      <c r="H50" s="18"/>
      <c r="I50" s="18"/>
      <c r="J50" s="18"/>
      <c r="K50" s="18" t="s">
        <v>215</v>
      </c>
      <c r="L50" s="29">
        <v>2022.03</v>
      </c>
      <c r="M50" s="18">
        <v>2022.12</v>
      </c>
      <c r="N50" s="18" t="s">
        <v>200</v>
      </c>
      <c r="O50" s="18" t="s">
        <v>200</v>
      </c>
    </row>
    <row r="51" s="15" customFormat="1" ht="57" customHeight="1" spans="1:15">
      <c r="A51" s="18">
        <v>5</v>
      </c>
      <c r="B51" s="18" t="s">
        <v>216</v>
      </c>
      <c r="C51" s="18" t="s">
        <v>217</v>
      </c>
      <c r="D51" s="18" t="s">
        <v>155</v>
      </c>
      <c r="E51" s="18" t="s">
        <v>218</v>
      </c>
      <c r="F51" s="18">
        <v>61</v>
      </c>
      <c r="G51" s="18">
        <v>61</v>
      </c>
      <c r="H51" s="18"/>
      <c r="I51" s="18"/>
      <c r="J51" s="18"/>
      <c r="K51" s="18" t="s">
        <v>219</v>
      </c>
      <c r="L51" s="29">
        <v>2022.03</v>
      </c>
      <c r="M51" s="18">
        <v>2022.12</v>
      </c>
      <c r="N51" s="18" t="s">
        <v>200</v>
      </c>
      <c r="O51" s="18" t="s">
        <v>200</v>
      </c>
    </row>
    <row r="52" s="15" customFormat="1" ht="57" customHeight="1" spans="1:15">
      <c r="A52" s="18">
        <v>6</v>
      </c>
      <c r="B52" s="18" t="s">
        <v>220</v>
      </c>
      <c r="C52" s="18" t="s">
        <v>221</v>
      </c>
      <c r="D52" s="18" t="s">
        <v>155</v>
      </c>
      <c r="E52" s="18" t="s">
        <v>222</v>
      </c>
      <c r="F52" s="18">
        <v>20</v>
      </c>
      <c r="G52" s="18">
        <v>20</v>
      </c>
      <c r="H52" s="18"/>
      <c r="I52" s="18"/>
      <c r="J52" s="18"/>
      <c r="K52" s="18" t="s">
        <v>223</v>
      </c>
      <c r="L52" s="29">
        <v>2022.03</v>
      </c>
      <c r="M52" s="18">
        <v>2022.12</v>
      </c>
      <c r="N52" s="18" t="s">
        <v>200</v>
      </c>
      <c r="O52" s="18" t="s">
        <v>200</v>
      </c>
    </row>
    <row r="53" s="15" customFormat="1" ht="99" customHeight="1" spans="1:15">
      <c r="A53" s="18">
        <v>7</v>
      </c>
      <c r="B53" s="18" t="s">
        <v>224</v>
      </c>
      <c r="C53" s="18" t="s">
        <v>225</v>
      </c>
      <c r="D53" s="18" t="s">
        <v>226</v>
      </c>
      <c r="E53" s="18" t="s">
        <v>227</v>
      </c>
      <c r="F53" s="18">
        <v>446</v>
      </c>
      <c r="G53" s="18">
        <v>446</v>
      </c>
      <c r="H53" s="18"/>
      <c r="I53" s="18"/>
      <c r="J53" s="18"/>
      <c r="K53" s="18" t="s">
        <v>228</v>
      </c>
      <c r="L53" s="29">
        <v>2022.03</v>
      </c>
      <c r="M53" s="18">
        <v>2022.12</v>
      </c>
      <c r="N53" s="18" t="s">
        <v>200</v>
      </c>
      <c r="O53" s="18" t="s">
        <v>200</v>
      </c>
    </row>
    <row r="54" s="15" customFormat="1" ht="31" customHeight="1" spans="1:15">
      <c r="A54" s="18" t="s">
        <v>14</v>
      </c>
      <c r="B54" s="22" t="s">
        <v>26</v>
      </c>
      <c r="C54" s="22"/>
      <c r="D54" s="22"/>
      <c r="E54" s="22"/>
      <c r="F54" s="22">
        <f t="shared" ref="F54:K54" si="3">SUM(F55:F60)</f>
        <v>2120</v>
      </c>
      <c r="G54" s="22">
        <f t="shared" si="3"/>
        <v>1361</v>
      </c>
      <c r="H54" s="22">
        <f t="shared" si="3"/>
        <v>730</v>
      </c>
      <c r="I54" s="22">
        <f t="shared" si="3"/>
        <v>0</v>
      </c>
      <c r="J54" s="22">
        <f t="shared" si="3"/>
        <v>29</v>
      </c>
      <c r="K54" s="22"/>
      <c r="L54" s="22"/>
      <c r="M54" s="22"/>
      <c r="N54" s="22"/>
      <c r="O54" s="22"/>
    </row>
    <row r="55" s="15" customFormat="1" ht="120" spans="1:15">
      <c r="A55" s="18">
        <v>1</v>
      </c>
      <c r="B55" s="22" t="s">
        <v>229</v>
      </c>
      <c r="C55" s="22" t="s">
        <v>230</v>
      </c>
      <c r="D55" s="22" t="s">
        <v>50</v>
      </c>
      <c r="E55" s="22" t="s">
        <v>231</v>
      </c>
      <c r="F55" s="22">
        <v>850</v>
      </c>
      <c r="G55" s="22">
        <v>750</v>
      </c>
      <c r="H55" s="22">
        <v>100</v>
      </c>
      <c r="I55" s="22"/>
      <c r="J55" s="22"/>
      <c r="K55" s="22" t="s">
        <v>232</v>
      </c>
      <c r="L55" s="22">
        <v>2022.04</v>
      </c>
      <c r="M55" s="22">
        <v>2022.12</v>
      </c>
      <c r="N55" s="22" t="s">
        <v>233</v>
      </c>
      <c r="O55" s="22" t="s">
        <v>234</v>
      </c>
    </row>
    <row r="56" s="15" customFormat="1" ht="72" customHeight="1" spans="1:15">
      <c r="A56" s="18">
        <v>2</v>
      </c>
      <c r="B56" s="22" t="s">
        <v>235</v>
      </c>
      <c r="C56" s="22" t="s">
        <v>236</v>
      </c>
      <c r="D56" s="22"/>
      <c r="E56" s="22" t="s">
        <v>237</v>
      </c>
      <c r="F56" s="22">
        <v>508</v>
      </c>
      <c r="G56" s="22"/>
      <c r="H56" s="22">
        <v>508</v>
      </c>
      <c r="I56" s="22"/>
      <c r="J56" s="22"/>
      <c r="K56" s="22" t="s">
        <v>238</v>
      </c>
      <c r="L56" s="22">
        <v>2022.04</v>
      </c>
      <c r="M56" s="22">
        <v>2022.12</v>
      </c>
      <c r="N56" s="22" t="s">
        <v>163</v>
      </c>
      <c r="O56" s="22" t="s">
        <v>239</v>
      </c>
    </row>
    <row r="57" s="15" customFormat="1" ht="78" customHeight="1" spans="1:15">
      <c r="A57" s="18">
        <v>3</v>
      </c>
      <c r="B57" s="18" t="s">
        <v>240</v>
      </c>
      <c r="C57" s="18" t="s">
        <v>241</v>
      </c>
      <c r="D57" s="18" t="s">
        <v>242</v>
      </c>
      <c r="E57" s="18" t="s">
        <v>243</v>
      </c>
      <c r="F57" s="18">
        <v>600</v>
      </c>
      <c r="G57" s="18">
        <v>600</v>
      </c>
      <c r="H57" s="18"/>
      <c r="I57" s="18"/>
      <c r="J57" s="18"/>
      <c r="K57" s="18" t="s">
        <v>244</v>
      </c>
      <c r="L57" s="22">
        <v>2022.04</v>
      </c>
      <c r="M57" s="18">
        <v>2022.12</v>
      </c>
      <c r="N57" s="18" t="s">
        <v>53</v>
      </c>
      <c r="O57" s="18" t="s">
        <v>53</v>
      </c>
    </row>
    <row r="58" s="15" customFormat="1" ht="78" customHeight="1" spans="1:15">
      <c r="A58" s="18">
        <v>4</v>
      </c>
      <c r="B58" s="18" t="s">
        <v>245</v>
      </c>
      <c r="C58" s="18" t="s">
        <v>246</v>
      </c>
      <c r="D58" s="18" t="s">
        <v>239</v>
      </c>
      <c r="E58" s="18" t="s">
        <v>247</v>
      </c>
      <c r="F58" s="18">
        <v>90</v>
      </c>
      <c r="G58" s="18">
        <v>11</v>
      </c>
      <c r="H58" s="18">
        <v>50</v>
      </c>
      <c r="I58" s="18"/>
      <c r="J58" s="18">
        <v>29</v>
      </c>
      <c r="K58" s="18" t="s">
        <v>248</v>
      </c>
      <c r="L58" s="18">
        <v>2022.07</v>
      </c>
      <c r="M58" s="18">
        <v>2022.12</v>
      </c>
      <c r="N58" s="18" t="s">
        <v>249</v>
      </c>
      <c r="O58" s="18" t="s">
        <v>239</v>
      </c>
    </row>
    <row r="59" s="15" customFormat="1" ht="46" customHeight="1" spans="1:15">
      <c r="A59" s="18">
        <v>5</v>
      </c>
      <c r="B59" s="22" t="s">
        <v>250</v>
      </c>
      <c r="C59" s="22" t="s">
        <v>251</v>
      </c>
      <c r="D59" s="22" t="s">
        <v>252</v>
      </c>
      <c r="E59" s="22" t="s">
        <v>253</v>
      </c>
      <c r="F59" s="22">
        <v>57</v>
      </c>
      <c r="G59" s="22"/>
      <c r="H59" s="22">
        <v>57</v>
      </c>
      <c r="I59" s="22"/>
      <c r="J59" s="22"/>
      <c r="K59" s="22" t="s">
        <v>254</v>
      </c>
      <c r="L59" s="29">
        <v>2022.07</v>
      </c>
      <c r="M59" s="18">
        <v>2022.12</v>
      </c>
      <c r="N59" s="22" t="s">
        <v>255</v>
      </c>
      <c r="O59" s="22" t="s">
        <v>256</v>
      </c>
    </row>
    <row r="60" s="15" customFormat="1" ht="46" customHeight="1" spans="1:15">
      <c r="A60" s="18">
        <v>6</v>
      </c>
      <c r="B60" s="22" t="s">
        <v>257</v>
      </c>
      <c r="C60" s="22" t="s">
        <v>258</v>
      </c>
      <c r="D60" s="22" t="s">
        <v>259</v>
      </c>
      <c r="E60" s="22" t="s">
        <v>260</v>
      </c>
      <c r="F60" s="22">
        <v>15</v>
      </c>
      <c r="G60" s="22"/>
      <c r="H60" s="22">
        <v>15</v>
      </c>
      <c r="I60" s="22"/>
      <c r="J60" s="22"/>
      <c r="K60" s="22" t="s">
        <v>261</v>
      </c>
      <c r="L60" s="29">
        <v>2022.07</v>
      </c>
      <c r="M60" s="18">
        <v>2022.12</v>
      </c>
      <c r="N60" s="22" t="s">
        <v>105</v>
      </c>
      <c r="O60" s="22" t="s">
        <v>105</v>
      </c>
    </row>
    <row r="61" s="15" customFormat="1" ht="42" customHeight="1" spans="1:15">
      <c r="A61" s="18" t="s">
        <v>16</v>
      </c>
      <c r="B61" s="24" t="s">
        <v>27</v>
      </c>
      <c r="C61" s="25"/>
      <c r="D61" s="25"/>
      <c r="E61" s="26"/>
      <c r="F61" s="22">
        <f>SUM(F62:F63)</f>
        <v>1325</v>
      </c>
      <c r="G61" s="22">
        <f>SUM(G62:G63)</f>
        <v>11.12</v>
      </c>
      <c r="H61" s="22">
        <f>SUM(H62:H63)</f>
        <v>1085.92</v>
      </c>
      <c r="I61" s="22">
        <f>SUM(I62:I63)</f>
        <v>0</v>
      </c>
      <c r="J61" s="22">
        <f>SUM(J62:J63)</f>
        <v>227.96</v>
      </c>
      <c r="K61" s="22"/>
      <c r="L61" s="22"/>
      <c r="M61" s="22"/>
      <c r="N61" s="22"/>
      <c r="O61" s="22"/>
    </row>
    <row r="62" s="15" customFormat="1" ht="87" customHeight="1" spans="1:15">
      <c r="A62" s="18">
        <v>1</v>
      </c>
      <c r="B62" s="22" t="s">
        <v>262</v>
      </c>
      <c r="C62" s="22" t="s">
        <v>263</v>
      </c>
      <c r="D62" s="22" t="s">
        <v>50</v>
      </c>
      <c r="E62" s="22" t="s">
        <v>264</v>
      </c>
      <c r="F62" s="22">
        <v>325</v>
      </c>
      <c r="G62" s="22"/>
      <c r="H62" s="22">
        <v>325</v>
      </c>
      <c r="I62" s="22"/>
      <c r="J62" s="22"/>
      <c r="K62" s="22" t="s">
        <v>265</v>
      </c>
      <c r="L62" s="22">
        <v>2022.04</v>
      </c>
      <c r="M62" s="22">
        <v>2022.12</v>
      </c>
      <c r="N62" s="22" t="s">
        <v>163</v>
      </c>
      <c r="O62" s="22" t="s">
        <v>239</v>
      </c>
    </row>
    <row r="63" s="15" customFormat="1" ht="51" customHeight="1" spans="1:15">
      <c r="A63" s="18">
        <v>2</v>
      </c>
      <c r="B63" s="22" t="s">
        <v>266</v>
      </c>
      <c r="C63" s="22" t="s">
        <v>267</v>
      </c>
      <c r="D63" s="22" t="s">
        <v>50</v>
      </c>
      <c r="E63" s="22" t="s">
        <v>268</v>
      </c>
      <c r="F63" s="22">
        <v>1000</v>
      </c>
      <c r="G63" s="22">
        <v>11.12</v>
      </c>
      <c r="H63" s="22">
        <v>760.92</v>
      </c>
      <c r="I63" s="22"/>
      <c r="J63" s="22">
        <v>227.96</v>
      </c>
      <c r="K63" s="22" t="s">
        <v>269</v>
      </c>
      <c r="L63" s="22">
        <v>2022.04</v>
      </c>
      <c r="M63" s="22">
        <v>2022.12</v>
      </c>
      <c r="N63" s="22" t="s">
        <v>163</v>
      </c>
      <c r="O63" s="22" t="s">
        <v>270</v>
      </c>
    </row>
    <row r="64" s="15" customFormat="1" ht="37" customHeight="1" spans="1:15">
      <c r="A64" s="27" t="s">
        <v>271</v>
      </c>
      <c r="B64" s="22" t="s">
        <v>272</v>
      </c>
      <c r="C64" s="22" t="s">
        <v>273</v>
      </c>
      <c r="D64" s="22" t="s">
        <v>274</v>
      </c>
      <c r="E64" s="22" t="s">
        <v>268</v>
      </c>
      <c r="F64" s="22">
        <v>100</v>
      </c>
      <c r="G64" s="22">
        <v>11.12</v>
      </c>
      <c r="H64" s="22">
        <v>88.88</v>
      </c>
      <c r="I64" s="22"/>
      <c r="J64" s="22"/>
      <c r="K64" s="22" t="s">
        <v>269</v>
      </c>
      <c r="L64" s="22">
        <v>2022.04</v>
      </c>
      <c r="M64" s="22">
        <v>2022.12</v>
      </c>
      <c r="N64" s="22" t="s">
        <v>163</v>
      </c>
      <c r="O64" s="22" t="s">
        <v>95</v>
      </c>
    </row>
    <row r="65" s="15" customFormat="1" ht="37" customHeight="1" spans="1:15">
      <c r="A65" s="27" t="s">
        <v>275</v>
      </c>
      <c r="B65" s="22" t="s">
        <v>276</v>
      </c>
      <c r="C65" s="22" t="s">
        <v>277</v>
      </c>
      <c r="D65" s="22" t="s">
        <v>278</v>
      </c>
      <c r="E65" s="22" t="s">
        <v>268</v>
      </c>
      <c r="F65" s="22">
        <v>100</v>
      </c>
      <c r="G65" s="22"/>
      <c r="H65" s="22">
        <v>100</v>
      </c>
      <c r="I65" s="22"/>
      <c r="J65" s="22"/>
      <c r="K65" s="22" t="s">
        <v>269</v>
      </c>
      <c r="L65" s="22">
        <v>2022.04</v>
      </c>
      <c r="M65" s="22">
        <v>2022.12</v>
      </c>
      <c r="N65" s="22" t="s">
        <v>163</v>
      </c>
      <c r="O65" s="22" t="s">
        <v>105</v>
      </c>
    </row>
    <row r="66" s="15" customFormat="1" ht="37" customHeight="1" spans="1:15">
      <c r="A66" s="27" t="s">
        <v>279</v>
      </c>
      <c r="B66" s="22" t="s">
        <v>280</v>
      </c>
      <c r="C66" s="22" t="s">
        <v>281</v>
      </c>
      <c r="D66" s="22" t="s">
        <v>282</v>
      </c>
      <c r="E66" s="22" t="s">
        <v>268</v>
      </c>
      <c r="F66" s="22">
        <v>100</v>
      </c>
      <c r="G66" s="22"/>
      <c r="H66" s="22">
        <v>100</v>
      </c>
      <c r="I66" s="22"/>
      <c r="J66" s="22"/>
      <c r="K66" s="22" t="s">
        <v>269</v>
      </c>
      <c r="L66" s="22">
        <v>2022.04</v>
      </c>
      <c r="M66" s="22">
        <v>2022.12</v>
      </c>
      <c r="N66" s="22" t="s">
        <v>163</v>
      </c>
      <c r="O66" s="22" t="s">
        <v>110</v>
      </c>
    </row>
    <row r="67" s="15" customFormat="1" ht="37" customHeight="1" spans="1:15">
      <c r="A67" s="27" t="s">
        <v>283</v>
      </c>
      <c r="B67" s="22" t="s">
        <v>284</v>
      </c>
      <c r="C67" s="22" t="s">
        <v>285</v>
      </c>
      <c r="D67" s="22" t="s">
        <v>286</v>
      </c>
      <c r="E67" s="22" t="s">
        <v>268</v>
      </c>
      <c r="F67" s="22">
        <v>100</v>
      </c>
      <c r="G67" s="22"/>
      <c r="H67" s="22">
        <v>100</v>
      </c>
      <c r="I67" s="22"/>
      <c r="J67" s="22"/>
      <c r="K67" s="22" t="s">
        <v>269</v>
      </c>
      <c r="L67" s="22">
        <v>2022.04</v>
      </c>
      <c r="M67" s="22">
        <v>2022.12</v>
      </c>
      <c r="N67" s="22" t="s">
        <v>163</v>
      </c>
      <c r="O67" s="22" t="s">
        <v>115</v>
      </c>
    </row>
    <row r="68" s="15" customFormat="1" ht="37" customHeight="1" spans="1:15">
      <c r="A68" s="27" t="s">
        <v>287</v>
      </c>
      <c r="B68" s="22" t="s">
        <v>288</v>
      </c>
      <c r="C68" s="22" t="s">
        <v>289</v>
      </c>
      <c r="D68" s="22" t="s">
        <v>290</v>
      </c>
      <c r="E68" s="22" t="s">
        <v>268</v>
      </c>
      <c r="F68" s="22">
        <v>100</v>
      </c>
      <c r="G68" s="22"/>
      <c r="H68" s="22">
        <v>100</v>
      </c>
      <c r="I68" s="22"/>
      <c r="J68" s="22"/>
      <c r="K68" s="22" t="s">
        <v>269</v>
      </c>
      <c r="L68" s="22">
        <v>2022.04</v>
      </c>
      <c r="M68" s="22">
        <v>2022.12</v>
      </c>
      <c r="N68" s="22" t="s">
        <v>163</v>
      </c>
      <c r="O68" s="22" t="s">
        <v>100</v>
      </c>
    </row>
    <row r="69" s="15" customFormat="1" ht="37" customHeight="1" spans="1:15">
      <c r="A69" s="27" t="s">
        <v>291</v>
      </c>
      <c r="B69" s="22" t="s">
        <v>292</v>
      </c>
      <c r="C69" s="22" t="s">
        <v>293</v>
      </c>
      <c r="D69" s="22" t="s">
        <v>294</v>
      </c>
      <c r="E69" s="22" t="s">
        <v>268</v>
      </c>
      <c r="F69" s="22">
        <v>100</v>
      </c>
      <c r="G69" s="22"/>
      <c r="H69" s="22">
        <v>100</v>
      </c>
      <c r="I69" s="22"/>
      <c r="J69" s="22"/>
      <c r="K69" s="22" t="s">
        <v>269</v>
      </c>
      <c r="L69" s="22">
        <v>2022.04</v>
      </c>
      <c r="M69" s="22">
        <v>2022.12</v>
      </c>
      <c r="N69" s="22" t="s">
        <v>163</v>
      </c>
      <c r="O69" s="22" t="s">
        <v>90</v>
      </c>
    </row>
    <row r="70" s="15" customFormat="1" ht="37" customHeight="1" spans="1:15">
      <c r="A70" s="27" t="s">
        <v>295</v>
      </c>
      <c r="B70" s="22" t="s">
        <v>296</v>
      </c>
      <c r="C70" s="22" t="s">
        <v>297</v>
      </c>
      <c r="D70" s="22" t="s">
        <v>298</v>
      </c>
      <c r="E70" s="22" t="s">
        <v>268</v>
      </c>
      <c r="F70" s="22">
        <v>100</v>
      </c>
      <c r="G70" s="22"/>
      <c r="H70" s="22">
        <v>100</v>
      </c>
      <c r="I70" s="22"/>
      <c r="J70" s="22"/>
      <c r="K70" s="22" t="s">
        <v>269</v>
      </c>
      <c r="L70" s="22">
        <v>2022.04</v>
      </c>
      <c r="M70" s="22">
        <v>2022.12</v>
      </c>
      <c r="N70" s="22" t="s">
        <v>163</v>
      </c>
      <c r="O70" s="22" t="s">
        <v>75</v>
      </c>
    </row>
    <row r="71" s="15" customFormat="1" ht="37" customHeight="1" spans="1:15">
      <c r="A71" s="27" t="s">
        <v>299</v>
      </c>
      <c r="B71" s="22" t="s">
        <v>300</v>
      </c>
      <c r="C71" s="22" t="s">
        <v>301</v>
      </c>
      <c r="D71" s="22" t="s">
        <v>302</v>
      </c>
      <c r="E71" s="22" t="s">
        <v>268</v>
      </c>
      <c r="F71" s="22">
        <v>100</v>
      </c>
      <c r="G71" s="22"/>
      <c r="H71" s="22">
        <v>100</v>
      </c>
      <c r="I71" s="22"/>
      <c r="J71" s="22"/>
      <c r="K71" s="22" t="s">
        <v>269</v>
      </c>
      <c r="L71" s="22">
        <v>2022.04</v>
      </c>
      <c r="M71" s="22">
        <v>2022.12</v>
      </c>
      <c r="N71" s="22" t="s">
        <v>163</v>
      </c>
      <c r="O71" s="22" t="s">
        <v>120</v>
      </c>
    </row>
    <row r="72" s="15" customFormat="1" ht="37" customHeight="1" spans="1:15">
      <c r="A72" s="27" t="s">
        <v>303</v>
      </c>
      <c r="B72" s="22" t="s">
        <v>304</v>
      </c>
      <c r="C72" s="22" t="s">
        <v>305</v>
      </c>
      <c r="D72" s="22" t="s">
        <v>306</v>
      </c>
      <c r="E72" s="22" t="s">
        <v>268</v>
      </c>
      <c r="F72" s="22">
        <v>100</v>
      </c>
      <c r="G72" s="22"/>
      <c r="H72" s="22">
        <v>100</v>
      </c>
      <c r="I72" s="22"/>
      <c r="J72" s="22"/>
      <c r="K72" s="22" t="s">
        <v>269</v>
      </c>
      <c r="L72" s="22">
        <v>2022.04</v>
      </c>
      <c r="M72" s="22">
        <v>2022.12</v>
      </c>
      <c r="N72" s="22" t="s">
        <v>163</v>
      </c>
      <c r="O72" s="22" t="s">
        <v>256</v>
      </c>
    </row>
    <row r="73" s="15" customFormat="1" ht="37" customHeight="1" spans="1:15">
      <c r="A73" s="27" t="s">
        <v>307</v>
      </c>
      <c r="B73" s="22" t="s">
        <v>308</v>
      </c>
      <c r="C73" s="22" t="s">
        <v>309</v>
      </c>
      <c r="D73" s="22" t="s">
        <v>310</v>
      </c>
      <c r="E73" s="22" t="s">
        <v>268</v>
      </c>
      <c r="F73" s="22">
        <v>100</v>
      </c>
      <c r="G73" s="22"/>
      <c r="H73" s="22">
        <v>100</v>
      </c>
      <c r="I73" s="22"/>
      <c r="J73" s="22"/>
      <c r="K73" s="22" t="s">
        <v>269</v>
      </c>
      <c r="L73" s="22">
        <v>2022.04</v>
      </c>
      <c r="M73" s="22">
        <v>2022.12</v>
      </c>
      <c r="N73" s="22" t="s">
        <v>163</v>
      </c>
      <c r="O73" s="22" t="s">
        <v>129</v>
      </c>
    </row>
    <row r="74" s="15" customFormat="1" ht="24" customHeight="1" spans="1:15">
      <c r="A74" s="18" t="s">
        <v>311</v>
      </c>
      <c r="B74" s="18" t="s">
        <v>29</v>
      </c>
      <c r="C74" s="18"/>
      <c r="D74" s="18"/>
      <c r="E74" s="18"/>
      <c r="F74" s="18">
        <f>SUM(F75:F77)</f>
        <v>463</v>
      </c>
      <c r="G74" s="18">
        <v>340</v>
      </c>
      <c r="H74" s="18">
        <v>0</v>
      </c>
      <c r="I74" s="18">
        <v>0</v>
      </c>
      <c r="J74" s="18">
        <v>123</v>
      </c>
      <c r="K74" s="18"/>
      <c r="L74" s="18"/>
      <c r="M74" s="18"/>
      <c r="N74" s="18"/>
      <c r="O74" s="18"/>
    </row>
    <row r="75" s="15" customFormat="1" ht="45" customHeight="1" spans="1:15">
      <c r="A75" s="18">
        <v>1</v>
      </c>
      <c r="B75" s="18" t="s">
        <v>312</v>
      </c>
      <c r="C75" s="18" t="s">
        <v>313</v>
      </c>
      <c r="D75" s="18" t="s">
        <v>50</v>
      </c>
      <c r="E75" s="18" t="s">
        <v>314</v>
      </c>
      <c r="F75" s="18">
        <v>193</v>
      </c>
      <c r="G75" s="18">
        <v>100</v>
      </c>
      <c r="H75" s="18"/>
      <c r="I75" s="18"/>
      <c r="J75" s="18">
        <v>93</v>
      </c>
      <c r="K75" s="18" t="s">
        <v>315</v>
      </c>
      <c r="L75" s="18">
        <v>2022.01</v>
      </c>
      <c r="M75" s="18">
        <v>2022.12</v>
      </c>
      <c r="N75" s="18" t="s">
        <v>163</v>
      </c>
      <c r="O75" s="18" t="s">
        <v>163</v>
      </c>
    </row>
    <row r="76" s="15" customFormat="1" ht="68" customHeight="1" spans="1:15">
      <c r="A76" s="18">
        <v>2</v>
      </c>
      <c r="B76" s="18" t="s">
        <v>316</v>
      </c>
      <c r="C76" s="18" t="s">
        <v>317</v>
      </c>
      <c r="D76" s="18" t="s">
        <v>318</v>
      </c>
      <c r="E76" s="18" t="s">
        <v>319</v>
      </c>
      <c r="F76" s="18">
        <v>30</v>
      </c>
      <c r="G76" s="18"/>
      <c r="H76" s="18"/>
      <c r="I76" s="18"/>
      <c r="J76" s="18">
        <v>30</v>
      </c>
      <c r="K76" s="18" t="s">
        <v>320</v>
      </c>
      <c r="L76" s="18">
        <v>2022.01</v>
      </c>
      <c r="M76" s="18">
        <v>2022.12</v>
      </c>
      <c r="N76" s="18" t="s">
        <v>163</v>
      </c>
      <c r="O76" s="18" t="s">
        <v>163</v>
      </c>
    </row>
    <row r="77" s="15" customFormat="1" ht="68" customHeight="1" spans="1:15">
      <c r="A77" s="18">
        <v>3</v>
      </c>
      <c r="B77" s="18" t="s">
        <v>321</v>
      </c>
      <c r="C77" s="18" t="s">
        <v>322</v>
      </c>
      <c r="D77" s="18" t="s">
        <v>50</v>
      </c>
      <c r="E77" s="18" t="s">
        <v>323</v>
      </c>
      <c r="F77" s="18">
        <v>240</v>
      </c>
      <c r="G77" s="18">
        <v>240</v>
      </c>
      <c r="H77" s="18"/>
      <c r="I77" s="18"/>
      <c r="J77" s="18"/>
      <c r="K77" s="18" t="s">
        <v>324</v>
      </c>
      <c r="L77" s="18">
        <v>2022.01</v>
      </c>
      <c r="M77" s="18">
        <v>2022.12</v>
      </c>
      <c r="N77" s="18" t="s">
        <v>163</v>
      </c>
      <c r="O77" s="18" t="s">
        <v>163</v>
      </c>
    </row>
    <row r="83" spans="11:11">
      <c r="K83" s="31"/>
    </row>
    <row r="85" spans="11:11">
      <c r="K85" s="31"/>
    </row>
    <row r="86" spans="11:11">
      <c r="K86" s="31"/>
    </row>
  </sheetData>
  <autoFilter ref="A5:O77">
    <extLst/>
  </autoFilter>
  <mergeCells count="25">
    <mergeCell ref="A2:O2"/>
    <mergeCell ref="G4:J4"/>
    <mergeCell ref="L4:M4"/>
    <mergeCell ref="N4:O4"/>
    <mergeCell ref="A6:E6"/>
    <mergeCell ref="B7:E7"/>
    <mergeCell ref="B8:E8"/>
    <mergeCell ref="B11:E11"/>
    <mergeCell ref="B16:E16"/>
    <mergeCell ref="B18:E18"/>
    <mergeCell ref="B28:E28"/>
    <mergeCell ref="B34:E34"/>
    <mergeCell ref="B37:E37"/>
    <mergeCell ref="B38:E38"/>
    <mergeCell ref="B46:E46"/>
    <mergeCell ref="B54:E54"/>
    <mergeCell ref="B61:E61"/>
    <mergeCell ref="B74:E74"/>
    <mergeCell ref="A4:A5"/>
    <mergeCell ref="B4:B5"/>
    <mergeCell ref="C4:C5"/>
    <mergeCell ref="D4:D5"/>
    <mergeCell ref="E4:E5"/>
    <mergeCell ref="F4:F5"/>
    <mergeCell ref="K4:K5"/>
  </mergeCells>
  <pageMargins left="0.751388888888889" right="0.751388888888889" top="0.826388888888889" bottom="0.66875" header="0.5" footer="0.5"/>
  <pageSetup paperSize="9" scale="70" fitToHeight="0" orientation="landscape" horizontalDpi="600"/>
  <headerFooter>
    <oddFooter>&amp;C共&amp;N页，第&amp;P页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pane xSplit="2" ySplit="6" topLeftCell="C33" activePane="bottomRight" state="frozen"/>
      <selection/>
      <selection pane="topRight"/>
      <selection pane="bottomLeft"/>
      <selection pane="bottomRight" activeCell="D44" sqref="D44"/>
    </sheetView>
  </sheetViews>
  <sheetFormatPr defaultColWidth="9" defaultRowHeight="24.95" customHeight="1" outlineLevelCol="4"/>
  <cols>
    <col min="1" max="1" width="9.25" style="1" customWidth="1"/>
    <col min="2" max="2" width="41.875" style="2" customWidth="1"/>
    <col min="3" max="5" width="13.5" style="2" customWidth="1"/>
    <col min="6" max="6" width="10.625" style="2" customWidth="1"/>
    <col min="7" max="16384" width="9" style="2"/>
  </cols>
  <sheetData>
    <row r="1" customHeight="1" spans="1:1">
      <c r="A1" s="1" t="s">
        <v>325</v>
      </c>
    </row>
    <row r="2" customHeight="1" spans="1:5">
      <c r="A2" s="3" t="s">
        <v>326</v>
      </c>
      <c r="B2" s="3"/>
      <c r="C2" s="3"/>
      <c r="D2" s="3"/>
      <c r="E2" s="3"/>
    </row>
    <row r="3" customHeight="1" spans="1:5">
      <c r="A3" s="4"/>
      <c r="B3" s="5"/>
      <c r="E3" s="6" t="s">
        <v>2</v>
      </c>
    </row>
    <row r="4" customHeight="1" spans="1:5">
      <c r="A4" s="7" t="s">
        <v>3</v>
      </c>
      <c r="B4" s="8" t="s">
        <v>327</v>
      </c>
      <c r="C4" s="7" t="s">
        <v>328</v>
      </c>
      <c r="D4" s="8" t="s">
        <v>329</v>
      </c>
      <c r="E4" s="8" t="s">
        <v>330</v>
      </c>
    </row>
    <row r="5" customHeight="1" spans="1:5">
      <c r="A5" s="7"/>
      <c r="B5" s="9"/>
      <c r="C5" s="7"/>
      <c r="D5" s="9"/>
      <c r="E5" s="9"/>
    </row>
    <row r="6" customHeight="1" spans="1:5">
      <c r="A6" s="10"/>
      <c r="B6" s="10" t="s">
        <v>331</v>
      </c>
      <c r="C6" s="10">
        <f>C7+C24+C39+C50</f>
        <v>13700</v>
      </c>
      <c r="D6" s="10">
        <f>D7+D24+D39+D50</f>
        <v>0</v>
      </c>
      <c r="E6" s="10">
        <f>E7+E24+E39+E50</f>
        <v>13700</v>
      </c>
    </row>
    <row r="7" customHeight="1" spans="1:5">
      <c r="A7" s="10" t="s">
        <v>9</v>
      </c>
      <c r="B7" s="10" t="s">
        <v>332</v>
      </c>
      <c r="C7" s="10">
        <f>C8+C9+C10+C11+C12+C13+C14+C15+C16+C17+C18+C19+C20+C21+C22+C23</f>
        <v>10056</v>
      </c>
      <c r="D7" s="10">
        <f>D8+D9+D10+D11+D12+D13+D14+D15+D16+D17+D18+D19+D20+D21+D22+D23</f>
        <v>0</v>
      </c>
      <c r="E7" s="10">
        <f>E8+E9+E10+E11+E12+E13+E14+E15+E16+E17+E18+E19+E20+E21+E22+E23</f>
        <v>9893</v>
      </c>
    </row>
    <row r="8" customHeight="1" spans="1:5">
      <c r="A8" s="10" t="s">
        <v>11</v>
      </c>
      <c r="B8" s="11" t="s">
        <v>333</v>
      </c>
      <c r="C8" s="10">
        <f>'[1]2022年预算数（测算表）'!F7</f>
        <v>5652</v>
      </c>
      <c r="D8" s="10"/>
      <c r="E8" s="10">
        <v>5652</v>
      </c>
    </row>
    <row r="9" customHeight="1" spans="1:5">
      <c r="A9" s="10" t="s">
        <v>334</v>
      </c>
      <c r="B9" s="10" t="s">
        <v>335</v>
      </c>
      <c r="C9" s="10">
        <f>'[1]2022年预算数（测算表）'!F8</f>
        <v>1817</v>
      </c>
      <c r="D9" s="10"/>
      <c r="E9" s="10">
        <v>2054</v>
      </c>
    </row>
    <row r="10" customHeight="1" spans="1:5">
      <c r="A10" s="10" t="s">
        <v>14</v>
      </c>
      <c r="B10" s="10" t="s">
        <v>336</v>
      </c>
      <c r="C10" s="10">
        <f>'[1]2022年预算数（测算表）'!F9</f>
        <v>216</v>
      </c>
      <c r="D10" s="10"/>
      <c r="E10" s="10"/>
    </row>
    <row r="11" customHeight="1" spans="1:5">
      <c r="A11" s="10" t="s">
        <v>16</v>
      </c>
      <c r="B11" s="10" t="s">
        <v>337</v>
      </c>
      <c r="C11" s="10">
        <f>'[1]2022年预算数（测算表）'!F10</f>
        <v>0</v>
      </c>
      <c r="D11" s="10"/>
      <c r="E11" s="10">
        <v>384</v>
      </c>
    </row>
    <row r="12" customHeight="1" spans="1:5">
      <c r="A12" s="10" t="s">
        <v>18</v>
      </c>
      <c r="B12" s="10" t="s">
        <v>338</v>
      </c>
      <c r="C12" s="10">
        <f>'[1]2022年预算数（测算表）'!F11</f>
        <v>1920</v>
      </c>
      <c r="D12" s="10"/>
      <c r="E12" s="10">
        <v>1212</v>
      </c>
    </row>
    <row r="13" customHeight="1" spans="1:5">
      <c r="A13" s="10" t="s">
        <v>20</v>
      </c>
      <c r="B13" s="10" t="s">
        <v>339</v>
      </c>
      <c r="C13" s="10">
        <f>'[1]2022年预算数（测算表）'!F12</f>
        <v>415</v>
      </c>
      <c r="D13" s="10"/>
      <c r="E13" s="10">
        <v>438</v>
      </c>
    </row>
    <row r="14" ht="27" spans="1:5">
      <c r="A14" s="10" t="s">
        <v>340</v>
      </c>
      <c r="B14" s="10" t="s">
        <v>341</v>
      </c>
      <c r="C14" s="10">
        <f>'[1]2022年预算数（测算表）'!F13</f>
        <v>0</v>
      </c>
      <c r="D14" s="10"/>
      <c r="E14" s="10"/>
    </row>
    <row r="15" customHeight="1" spans="1:5">
      <c r="A15" s="10" t="s">
        <v>342</v>
      </c>
      <c r="B15" s="10" t="s">
        <v>343</v>
      </c>
      <c r="C15" s="10">
        <f>'[1]2022年预算数（测算表）'!F14</f>
        <v>0</v>
      </c>
      <c r="D15" s="10"/>
      <c r="E15" s="10"/>
    </row>
    <row r="16" ht="40.5" spans="1:5">
      <c r="A16" s="10" t="s">
        <v>344</v>
      </c>
      <c r="B16" s="10" t="s">
        <v>345</v>
      </c>
      <c r="C16" s="10">
        <f>'[1]2022年预算数（测算表）'!F15</f>
        <v>0</v>
      </c>
      <c r="D16" s="10"/>
      <c r="E16" s="10"/>
    </row>
    <row r="17" customHeight="1" spans="1:5">
      <c r="A17" s="10" t="s">
        <v>346</v>
      </c>
      <c r="B17" s="10" t="s">
        <v>347</v>
      </c>
      <c r="C17" s="10">
        <f>'[1]2022年预算数（测算表）'!F16</f>
        <v>11</v>
      </c>
      <c r="D17" s="10"/>
      <c r="E17" s="10">
        <v>128</v>
      </c>
    </row>
    <row r="18" customHeight="1" spans="1:5">
      <c r="A18" s="10" t="s">
        <v>348</v>
      </c>
      <c r="B18" s="10" t="s">
        <v>349</v>
      </c>
      <c r="C18" s="10">
        <f>'[1]2022年预算数（测算表）'!F17</f>
        <v>0</v>
      </c>
      <c r="D18" s="10"/>
      <c r="E18" s="10"/>
    </row>
    <row r="19" customHeight="1" spans="1:5">
      <c r="A19" s="10" t="s">
        <v>350</v>
      </c>
      <c r="B19" s="10" t="s">
        <v>351</v>
      </c>
      <c r="C19" s="10">
        <f>'[1]2022年预算数（测算表）'!F18</f>
        <v>0</v>
      </c>
      <c r="D19" s="10"/>
      <c r="E19" s="10"/>
    </row>
    <row r="20" customHeight="1" spans="1:5">
      <c r="A20" s="10" t="s">
        <v>352</v>
      </c>
      <c r="B20" s="10" t="s">
        <v>353</v>
      </c>
      <c r="C20" s="10">
        <f>'[1]2022年预算数（测算表）'!F19</f>
        <v>25</v>
      </c>
      <c r="D20" s="10"/>
      <c r="E20" s="10">
        <v>25</v>
      </c>
    </row>
    <row r="21" customHeight="1" spans="1:5">
      <c r="A21" s="10" t="s">
        <v>354</v>
      </c>
      <c r="B21" s="10" t="s">
        <v>355</v>
      </c>
      <c r="C21" s="10">
        <f>'[1]2022年预算数（测算表）'!F20</f>
        <v>0</v>
      </c>
      <c r="D21" s="10"/>
      <c r="E21" s="10"/>
    </row>
    <row r="22" customHeight="1" spans="1:5">
      <c r="A22" s="10" t="s">
        <v>356</v>
      </c>
      <c r="B22" s="10" t="s">
        <v>357</v>
      </c>
      <c r="C22" s="10">
        <f>'[1]2022年预算数（测算表）'!F21</f>
        <v>0</v>
      </c>
      <c r="D22" s="10"/>
      <c r="E22" s="10"/>
    </row>
    <row r="23" ht="67.5" spans="1:5">
      <c r="A23" s="10" t="s">
        <v>358</v>
      </c>
      <c r="B23" s="10" t="s">
        <v>359</v>
      </c>
      <c r="C23" s="10">
        <f>'[1]2022年预算数（测算表）'!F22</f>
        <v>0</v>
      </c>
      <c r="D23" s="10"/>
      <c r="E23" s="10"/>
    </row>
    <row r="24" customHeight="1" spans="1:5">
      <c r="A24" s="10" t="s">
        <v>22</v>
      </c>
      <c r="B24" s="10" t="s">
        <v>360</v>
      </c>
      <c r="C24" s="12">
        <f>C25+C26+C27+C28+C29+C30+C31+C32+C33+C34+C35+C36+C37+C38</f>
        <v>2825.5</v>
      </c>
      <c r="D24" s="12">
        <f>D25+D26+D27+D28+D29+D30+D31+D32+D33+D34+D35+D36+D37+D38</f>
        <v>0</v>
      </c>
      <c r="E24" s="12">
        <v>3260.54</v>
      </c>
    </row>
    <row r="25" customHeight="1" spans="1:5">
      <c r="A25" s="10" t="s">
        <v>11</v>
      </c>
      <c r="B25" s="11" t="s">
        <v>361</v>
      </c>
      <c r="C25" s="10">
        <f>'[1]2022年预算数（测算表）'!F24</f>
        <v>2090</v>
      </c>
      <c r="D25" s="10"/>
      <c r="E25" s="10">
        <v>1810</v>
      </c>
    </row>
    <row r="26" customHeight="1" spans="1:5">
      <c r="A26" s="10" t="s">
        <v>13</v>
      </c>
      <c r="B26" s="10" t="s">
        <v>362</v>
      </c>
      <c r="C26" s="10">
        <f>'[1]2022年预算数（测算表）'!F25</f>
        <v>441</v>
      </c>
      <c r="D26" s="10"/>
      <c r="E26" s="10">
        <v>370</v>
      </c>
    </row>
    <row r="27" customHeight="1" spans="1:5">
      <c r="A27" s="10" t="s">
        <v>14</v>
      </c>
      <c r="B27" s="10" t="s">
        <v>363</v>
      </c>
      <c r="C27" s="10">
        <f>'[1]2022年预算数（测算表）'!F26</f>
        <v>31</v>
      </c>
      <c r="D27" s="10"/>
      <c r="E27" s="10">
        <v>205</v>
      </c>
    </row>
    <row r="28" customHeight="1" spans="1:5">
      <c r="A28" s="10" t="s">
        <v>16</v>
      </c>
      <c r="B28" s="10" t="s">
        <v>364</v>
      </c>
      <c r="C28" s="10">
        <f>'[1]2022年预算数（测算表）'!F27</f>
        <v>0</v>
      </c>
      <c r="D28" s="10"/>
      <c r="E28" s="10"/>
    </row>
    <row r="29" ht="27" spans="1:5">
      <c r="A29" s="10" t="s">
        <v>18</v>
      </c>
      <c r="B29" s="10" t="s">
        <v>365</v>
      </c>
      <c r="C29" s="10">
        <f>'[1]2022年预算数（测算表）'!F28</f>
        <v>114</v>
      </c>
      <c r="D29" s="10"/>
      <c r="E29" s="10">
        <v>27</v>
      </c>
    </row>
    <row r="30" ht="27" spans="1:5">
      <c r="A30" s="10" t="s">
        <v>20</v>
      </c>
      <c r="B30" s="10" t="s">
        <v>366</v>
      </c>
      <c r="C30" s="10">
        <f>'[1]2022年预算数（测算表）'!F29</f>
        <v>0</v>
      </c>
      <c r="D30" s="10"/>
      <c r="E30" s="10"/>
    </row>
    <row r="31" customHeight="1" spans="1:5">
      <c r="A31" s="10" t="s">
        <v>340</v>
      </c>
      <c r="B31" s="10" t="s">
        <v>367</v>
      </c>
      <c r="C31" s="10"/>
      <c r="D31" s="10"/>
      <c r="E31" s="10"/>
    </row>
    <row r="32" customHeight="1" spans="1:5">
      <c r="A32" s="10" t="s">
        <v>342</v>
      </c>
      <c r="B32" s="10" t="s">
        <v>368</v>
      </c>
      <c r="C32" s="10"/>
      <c r="D32" s="10"/>
      <c r="E32" s="10"/>
    </row>
    <row r="33" customHeight="1" spans="1:5">
      <c r="A33" s="10" t="s">
        <v>344</v>
      </c>
      <c r="B33" s="10" t="s">
        <v>369</v>
      </c>
      <c r="C33" s="10"/>
      <c r="D33" s="10"/>
      <c r="E33" s="10"/>
    </row>
    <row r="34" customHeight="1" spans="1:5">
      <c r="A34" s="10" t="s">
        <v>346</v>
      </c>
      <c r="B34" s="10" t="s">
        <v>370</v>
      </c>
      <c r="C34" s="10"/>
      <c r="D34" s="10"/>
      <c r="E34" s="10">
        <v>439.66</v>
      </c>
    </row>
    <row r="35" customHeight="1" spans="1:5">
      <c r="A35" s="10" t="s">
        <v>348</v>
      </c>
      <c r="B35" s="10" t="s">
        <v>371</v>
      </c>
      <c r="C35" s="10"/>
      <c r="D35" s="10"/>
      <c r="E35" s="10">
        <v>308.88</v>
      </c>
    </row>
    <row r="36" ht="27" spans="1:5">
      <c r="A36" s="10" t="s">
        <v>350</v>
      </c>
      <c r="B36" s="10" t="s">
        <v>372</v>
      </c>
      <c r="C36" s="10"/>
      <c r="D36" s="10"/>
      <c r="E36" s="10"/>
    </row>
    <row r="37" customHeight="1" spans="1:5">
      <c r="A37" s="10" t="s">
        <v>352</v>
      </c>
      <c r="B37" s="10" t="s">
        <v>373</v>
      </c>
      <c r="C37" s="10">
        <f>'[1]2022年预算数（测算表）'!F36</f>
        <v>49.5</v>
      </c>
      <c r="D37" s="10"/>
      <c r="E37" s="10"/>
    </row>
    <row r="38" ht="35" customHeight="1" spans="1:5">
      <c r="A38" s="10" t="s">
        <v>354</v>
      </c>
      <c r="B38" s="10" t="s">
        <v>374</v>
      </c>
      <c r="C38" s="10">
        <f>'[1]2022年预算数（测算表）'!F37</f>
        <v>100</v>
      </c>
      <c r="D38" s="10"/>
      <c r="E38" s="10">
        <v>100</v>
      </c>
    </row>
    <row r="39" customHeight="1" spans="1:5">
      <c r="A39" s="10" t="s">
        <v>28</v>
      </c>
      <c r="B39" s="10" t="s">
        <v>375</v>
      </c>
      <c r="C39" s="13">
        <f>C40+C41+C42+C43+C44+C45+C46+C47+C48+C49</f>
        <v>0</v>
      </c>
      <c r="D39" s="13">
        <f>D40+D41+D42+D43+D44+D45+D46+D47+D48+D49</f>
        <v>0</v>
      </c>
      <c r="E39" s="13"/>
    </row>
    <row r="40" customHeight="1" spans="1:5">
      <c r="A40" s="10" t="s">
        <v>11</v>
      </c>
      <c r="B40" s="10" t="s">
        <v>376</v>
      </c>
      <c r="C40" s="10"/>
      <c r="D40" s="10"/>
      <c r="E40" s="10"/>
    </row>
    <row r="41" customHeight="1" spans="1:5">
      <c r="A41" s="10" t="s">
        <v>13</v>
      </c>
      <c r="B41" s="10" t="s">
        <v>377</v>
      </c>
      <c r="C41" s="10"/>
      <c r="D41" s="10"/>
      <c r="E41" s="10"/>
    </row>
    <row r="42" customHeight="1" spans="1:5">
      <c r="A42" s="10" t="s">
        <v>14</v>
      </c>
      <c r="B42" s="10" t="s">
        <v>378</v>
      </c>
      <c r="C42" s="10"/>
      <c r="D42" s="10"/>
      <c r="E42" s="10"/>
    </row>
    <row r="43" customHeight="1" spans="1:5">
      <c r="A43" s="10" t="s">
        <v>16</v>
      </c>
      <c r="B43" s="10" t="s">
        <v>379</v>
      </c>
      <c r="C43" s="10"/>
      <c r="D43" s="10"/>
      <c r="E43" s="10"/>
    </row>
    <row r="44" customHeight="1" spans="1:5">
      <c r="A44" s="10" t="s">
        <v>18</v>
      </c>
      <c r="B44" s="10" t="s">
        <v>380</v>
      </c>
      <c r="C44" s="10"/>
      <c r="D44" s="10"/>
      <c r="E44" s="10"/>
    </row>
    <row r="45" customHeight="1" spans="1:5">
      <c r="A45" s="10" t="s">
        <v>20</v>
      </c>
      <c r="B45" s="10" t="s">
        <v>381</v>
      </c>
      <c r="C45" s="10"/>
      <c r="D45" s="10"/>
      <c r="E45" s="10"/>
    </row>
    <row r="46" customHeight="1" spans="1:5">
      <c r="A46" s="10" t="s">
        <v>340</v>
      </c>
      <c r="B46" s="10" t="s">
        <v>382</v>
      </c>
      <c r="C46" s="10"/>
      <c r="D46" s="10"/>
      <c r="E46" s="10"/>
    </row>
    <row r="47" customHeight="1" spans="1:5">
      <c r="A47" s="10" t="s">
        <v>342</v>
      </c>
      <c r="B47" s="10" t="s">
        <v>383</v>
      </c>
      <c r="C47" s="10"/>
      <c r="D47" s="10"/>
      <c r="E47" s="10"/>
    </row>
    <row r="48" customHeight="1" spans="1:5">
      <c r="A48" s="10" t="s">
        <v>344</v>
      </c>
      <c r="B48" s="10" t="s">
        <v>384</v>
      </c>
      <c r="C48" s="10"/>
      <c r="D48" s="10"/>
      <c r="E48" s="10"/>
    </row>
    <row r="49" ht="36" customHeight="1" spans="1:5">
      <c r="A49" s="10" t="s">
        <v>346</v>
      </c>
      <c r="B49" s="10" t="s">
        <v>385</v>
      </c>
      <c r="C49" s="10"/>
      <c r="D49" s="10"/>
      <c r="E49" s="10"/>
    </row>
    <row r="50" customHeight="1" spans="1:5">
      <c r="A50" s="10" t="s">
        <v>311</v>
      </c>
      <c r="B50" s="10" t="s">
        <v>386</v>
      </c>
      <c r="C50" s="10">
        <f>C51</f>
        <v>818.5</v>
      </c>
      <c r="D50" s="10">
        <f>D51</f>
        <v>0</v>
      </c>
      <c r="E50" s="10">
        <v>546.46</v>
      </c>
    </row>
    <row r="51" customHeight="1" spans="1:5">
      <c r="A51" s="10" t="s">
        <v>11</v>
      </c>
      <c r="B51" s="10" t="s">
        <v>387</v>
      </c>
      <c r="C51" s="14">
        <f>'[1]2022年预算数（测算表）'!F50</f>
        <v>818.5</v>
      </c>
      <c r="D51" s="14"/>
      <c r="E51" s="14">
        <v>546.46</v>
      </c>
    </row>
  </sheetData>
  <autoFilter ref="A5:F51">
    <extLst/>
  </autoFilter>
  <mergeCells count="7">
    <mergeCell ref="A2:E2"/>
    <mergeCell ref="A3:B3"/>
    <mergeCell ref="A4:A5"/>
    <mergeCell ref="B4:B5"/>
    <mergeCell ref="C4:C5"/>
    <mergeCell ref="D4:D5"/>
    <mergeCell ref="E4:E5"/>
  </mergeCells>
  <printOptions horizontalCentered="1"/>
  <pageMargins left="0.314583333333333" right="0.314583333333333" top="0.629861111111111" bottom="0.550694444444444" header="0.314583333333333" footer="0.314583333333333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调整汇总表</vt:lpstr>
      <vt:lpstr>调整明细表</vt:lpstr>
      <vt:lpstr>2022年调整来源表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丶秋</cp:lastModifiedBy>
  <dcterms:created xsi:type="dcterms:W3CDTF">2022-03-02T00:44:00Z</dcterms:created>
  <dcterms:modified xsi:type="dcterms:W3CDTF">2023-03-31T01:38:29Z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5F13A502BE604ECB9EDE18C12D344B5C_13</vt:lpwstr>
  </property>
</Properties>
</file>