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<sst xmlns="http://schemas.openxmlformats.org/spreadsheetml/2006/main" count="271" uniqueCount="145">
  <si>
    <t>炎陵县财政局综合规划口2022年度1-10月炎陵县财政专项资金分配情况表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</si>
  <si>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</si>
  <si>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</si>
  <si>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</si>
  <si>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</si>
  <si>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</si>
  <si>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</si>
  <si>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</si>
  <si>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</si>
  <si>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</si>
  <si>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截至10月31日止余额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</si>
  <si>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</si>
  <si>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</si>
  <si>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</si>
  <si>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</si>
  <si>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</si>
  <si>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</si>
  <si>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</si>
  <si>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</si>
  <si>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</si>
  <si>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</si>
  <si>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
[2021]8号</t>
  </si>
  <si>
    <t>下达第二批增值收益补充保障性住房建设资金</t>
  </si>
  <si>
    <t>综合股</t>
  </si>
  <si>
    <t>主动公开</t>
  </si>
  <si>
    <t>炎财综指〔2022〕17号、炎财综指〔2022〕25号</t>
  </si>
  <si>
    <t>炎陵县住房和城乡建设局、炎陵县住房保障服务中心</t>
  </si>
  <si>
    <t>株财综[2021]49号</t>
  </si>
  <si>
    <t>下达2020年度住房公积金增值收益补充廉租住房建设资金</t>
  </si>
  <si>
    <t>炎财综指〔2022〕22号、炎财综指〔2022〕27号、炎财综指〔2022〕31号、炎财综指〔2022〕37号、炎财综指〔2022〕39号、炎财综指〔2022〕41号</t>
  </si>
  <si>
    <t>株财综[2020]41号</t>
  </si>
  <si>
    <t>下达2019年度住房公积金增值收益补充廉租住房建设资金</t>
  </si>
  <si>
    <t>2210103棚户区改造</t>
  </si>
  <si>
    <t>湘财预
〔2019〕317号</t>
  </si>
  <si>
    <t>提前下达2020年部分省级财政城镇保障性安居工程专项资金（城市棚户区改造）</t>
  </si>
  <si>
    <t>湘财预
〔2019〕305号</t>
  </si>
  <si>
    <t>提前下达2020年部分中央财政城镇保障性安居工程专项资金（城市棚户区改造）（524万元，湘财预[2019]369号调减283万元，已分配38.016）</t>
  </si>
  <si>
    <t>炎财综指〔2022〕11号</t>
  </si>
  <si>
    <t>炎陵县住房和城乡建设局</t>
  </si>
  <si>
    <t>湘财预
〔2020〕152号</t>
  </si>
  <si>
    <t>下达2020年中央财政城镇保障性安居工程专项资金（城市棚户区改造和租赁补贴）</t>
  </si>
  <si>
    <t>湘财预[2021]72号</t>
  </si>
  <si>
    <t>关于下达2021年中央财政城镇保障性安居工程专项资金（城市棚户区改造（含租赁补贴发放））</t>
  </si>
  <si>
    <t>2210107保障性住房租金补贴</t>
  </si>
  <si>
    <t>湘财预[2021]330号</t>
  </si>
  <si>
    <t>提前下达2022年中央财政城镇保障性安居工程补助资金的通知（租赁补贴98万元））</t>
  </si>
  <si>
    <t>炎财综指﹝2022﹞21号、炎财综指〔2022〕34号、炎财综指〔2022〕40号</t>
  </si>
  <si>
    <t>炎陵县住房保障服务中心</t>
  </si>
  <si>
    <t>2210108老旧小区改造</t>
  </si>
  <si>
    <t>下达2020年中央财政城镇保障性安居工程专项资金（城镇老旧小区改造）</t>
  </si>
  <si>
    <t>炎财综指〔2022〕9号、炎财综指〔2022〕14号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</si>
  <si>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</si>
  <si>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</si>
  <si>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</si>
  <si>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炎财综指〔2022〕8号</t>
  </si>
  <si>
    <t>湘财预[2021]213号</t>
  </si>
  <si>
    <t>下达2021年省级财政城镇保障性安居工程专项资金（城镇老旧小区改造）</t>
  </si>
  <si>
    <t>提前下达2022年部分中央财政城镇保障性安居工程补助资金的通知（老旧小区改造385万元—湘财预〔2022〕89号老旧小区改造调减157万元）228万元</t>
  </si>
  <si>
    <t>22199其他保障性安居工程支出</t>
  </si>
  <si>
    <t>湘财预
〔2022〕89号</t>
  </si>
  <si>
    <t>下达2022年中央财政城镇保障性安居工程补助资金的通知（租赁住房保障（含保障性租赁住房、公租房和租赁补贴）367万元）</t>
  </si>
  <si>
    <t>湘财预[2021]217号</t>
  </si>
  <si>
    <t>下达2022年省级财政城镇保障性安居工程专项资金的通知</t>
  </si>
  <si>
    <t>城乡社区支出</t>
  </si>
  <si>
    <t>2120801征地和拆迁补偿支出（国有土地使用权出让收入安排的支出</t>
  </si>
  <si>
    <t>炎政发
〔2020〕6号</t>
  </si>
  <si>
    <t>已下达至单位未使用指标（返还乡镇土地成本支出）株洲地产集团产业投资公司5783719元、九龙托普硬质合金和湘炎液化气公司292000元</t>
  </si>
  <si>
    <t>炎财综指〔2022〕12号、炎财综指〔2022〕15号、炎财综指〔2022〕24号、炎财综指〔2022〕38号</t>
  </si>
  <si>
    <t>炎陵县九龙工业园管理委员会</t>
  </si>
  <si>
    <t>已下达至单位未使用指标（返还九龙园区土地成本支出）九龙炎陵龙翔钽铌材料公司土地返还款</t>
  </si>
  <si>
    <t>21211农村土地开发资金及对应专项债务收入安排的支出</t>
  </si>
  <si>
    <t>株财国[2021]228号</t>
  </si>
  <si>
    <t>下达农土补助资金（鹿原镇玉江村5万元、霞阳镇马道村5万元）</t>
  </si>
  <si>
    <t>炎财综指〔2022〕1号、炎财综指〔2022〕7号</t>
  </si>
  <si>
    <t>炎陵县鹿原镇财政所、炎陵县霞阳财政所</t>
  </si>
  <si>
    <t>株财国[2021]229号</t>
  </si>
  <si>
    <t>下达农土补助资金（沔渡镇九都村10万元、十都镇黄上村5万元、十都镇神农谷村5万元、下村乡鹫峰村5万元、下村乡酃峰村5万元、中村乡平乐村10万元）</t>
  </si>
  <si>
    <t>炎财综指〔2022〕28号</t>
  </si>
  <si>
    <t>炎陵县十都镇人民政府</t>
  </si>
  <si>
    <t>2120801-征地和拆迁补偿支出</t>
  </si>
  <si>
    <t>炎政发
〔2022〕3号</t>
  </si>
  <si>
    <t>部门专项-项目支出（返还九龙园区土地支出）</t>
  </si>
  <si>
    <t>部门专项-项目支出（返还乡镇土地成本支出）</t>
  </si>
  <si>
    <t>2120804-农村基础设施建设支出</t>
  </si>
  <si>
    <t>部门专项-项目支出（县本级土地成本支出）</t>
  </si>
  <si>
    <t>炎财综指﹝2022﹞13号、炎财综指﹝2022﹞16号、炎财综指﹝2022﹞32号、炎财综指﹝2022﹞33号</t>
  </si>
  <si>
    <t>炎陵县住房和城乡建设局、炎陵县交通事务中心、炎陵县自然资源局、炎陵县城市建设投资经营有限责任公司</t>
  </si>
  <si>
    <t>2120805-农村基础设施建设支出</t>
  </si>
  <si>
    <t>炎财预
〔2022〕2号</t>
  </si>
  <si>
    <t>上年结转（基金预算-本级）</t>
  </si>
  <si>
    <t>炎财综指﹝2022﹞18号、炎财综指﹝2022﹞23号</t>
  </si>
  <si>
    <t>其他支出</t>
  </si>
  <si>
    <t>2290804福利彩票销售机构的业务费支出</t>
  </si>
  <si>
    <t>株财综[2021]10号</t>
  </si>
  <si>
    <t>下达五县发行费（福利彩票）（三季度）</t>
  </si>
  <si>
    <t>株财综[2021]31号</t>
  </si>
  <si>
    <t>下达五县发行费（福利彩票）（四季度）</t>
  </si>
  <si>
    <t>炎财综指〔2022〕19号</t>
  </si>
  <si>
    <t>2296002用于社会福利的彩票公益金支出</t>
  </si>
  <si>
    <t>湘财综指
〔2020〕8号</t>
  </si>
  <si>
    <t>下达2020年度市县分成彩票公益金</t>
  </si>
  <si>
    <t>炎财综指〔2022〕3号</t>
  </si>
  <si>
    <t>炎陵县民政局</t>
  </si>
  <si>
    <t>湘财综指
〔2020〕11号</t>
  </si>
  <si>
    <t>下达2020年度省级福利彩票公益金（乡镇社会工作站建设、乡村振兴示范创建、倾斜支持罗霄山片区县和深度贫困县51.696084万元）</t>
  </si>
  <si>
    <t>炎财综指〔2022〕2号、炎财综指〔2022〕20号、炎财综指〔2022〕36号</t>
  </si>
  <si>
    <t>湘财综指[2021]9号</t>
  </si>
  <si>
    <t>下达2021年度省级福利彩票公益金（乡村振兴示范创建民政公共服务类30万元）</t>
  </si>
  <si>
    <t>炎财综指〔2022〕4号、炎财综指〔2022〕36号</t>
  </si>
  <si>
    <t>湘财综指[2021]7号</t>
  </si>
  <si>
    <t>下达2021年度市县分成福彩公益金</t>
  </si>
  <si>
    <t>炎财综指〔2022〕5号</t>
  </si>
  <si>
    <t>炎陵县统计局</t>
  </si>
  <si>
    <t>湘财综指[2021]6号</t>
  </si>
  <si>
    <t>下达2021年度省级财政专项彩票公益金（对市县补助）</t>
  </si>
  <si>
    <t>株财综[2021]29号</t>
  </si>
  <si>
    <t>下达专项彩票公益金（策源乡社区日料中心建设8万元）</t>
  </si>
  <si>
    <t>炎财综指〔2022〕6号</t>
  </si>
  <si>
    <t>炎陵县策源财政所</t>
  </si>
  <si>
    <t>株财综[2021]38号</t>
  </si>
  <si>
    <t>下达2020年度全省真抓实干成效明显地区奖励资金（策源乡光荣院）</t>
  </si>
  <si>
    <t>炎财综指〔2022〕29号</t>
  </si>
  <si>
    <t>炎陵县策源乡人民政府</t>
  </si>
  <si>
    <t>湘财综指
〔2019〕11号</t>
  </si>
  <si>
    <t>下达2019年度省级福利彩票公益金（未成年人保护1万、脱贫攻坚助残22万元、和谐社区建设20万元、乡镇社会工作站建设58万元、其他47.3万元、残疾人基本辅助器具适配资金1.1万元）</t>
  </si>
  <si>
    <t>炎财综指〔2022〕10号、炎财综指〔2022〕20号、炎财综指〔2022〕30号</t>
  </si>
  <si>
    <t>株财综[2021]54号</t>
  </si>
  <si>
    <t>下达2021年度市本级福彩公益金项目资金的通知（第二批）（沔渡仓背村养老服务项目30万元）</t>
  </si>
  <si>
    <t>2296003用于体育事业的彩票公益金支出</t>
  </si>
  <si>
    <t>株财综[2021]51号</t>
  </si>
  <si>
    <t>下达2021年度市本级体彩公益金项目资金（第二批）（文旅广体局全民健身活动经费5万元、文旅广体局体育场地调查经费1万元）</t>
  </si>
  <si>
    <t>株财综[2022]11号</t>
  </si>
  <si>
    <t>下达五县发行费的通知（第一季度福利彩票发行费）</t>
  </si>
  <si>
    <t>株财综[2022]14号</t>
  </si>
  <si>
    <t>下达五县发行费的通知（第二季度福利彩票发行费）</t>
  </si>
  <si>
    <t>湘财综指
〔2022〕5号</t>
  </si>
  <si>
    <t>下达2022年度市县分成体彩公益金</t>
  </si>
  <si>
    <t>湘财综指
〔2022〕8号</t>
  </si>
  <si>
    <t>下达2022年度市县分成福彩公益金</t>
  </si>
  <si>
    <t>湘财综指
〔2022〕10号</t>
  </si>
  <si>
    <t>下达2022年度省级福利彩票公益金（乡镇（街道）社会工作站建设和牵手计划20万、福彩公益金超收分成5万、乡村振兴示范创建（民政公共服务类50万））</t>
  </si>
  <si>
    <t>湘财综指
〔2022〕14号</t>
  </si>
  <si>
    <t>下达2022年度省级财政专项彩票公益金（对市县补助（地方自主确定项目）60万、残疾儿童康复救助项目7.1万）</t>
  </si>
  <si>
    <t>株财综
〔2022〕25号</t>
  </si>
  <si>
    <t>下达五县发行费的通知（第三季度福利彩票发行费）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</si>
</sst>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0.0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4" fillId="15" borderId="1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9" fillId="0" borderId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1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left" vertical="center" wrapText="1"/>
    </xf>
    <xf numFmtId="0" fontId="4" fillId="0" borderId="1" xfId="1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 applyProtection="1">
      <alignment horizontal="left" vertical="center" wrapText="1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49" fontId="1" fillId="0" borderId="1" xfId="50" applyNumberFormat="1" applyFont="1" applyFill="1" applyBorder="1" applyAlignment="1" applyProtection="1">
      <alignment horizontal="left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3" xfId="50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3" xfId="5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176" fontId="6" fillId="3" borderId="1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4" fillId="0" borderId="4" xfId="11" applyNumberFormat="1" applyFont="1" applyFill="1" applyBorder="1" applyAlignment="1" applyProtection="1">
      <alignment horizontal="left" vertical="center" wrapText="1"/>
    </xf>
    <xf numFmtId="0" fontId="4" fillId="0" borderId="4" xfId="11" applyFont="1" applyFill="1" applyBorder="1" applyAlignment="1" applyProtection="1">
      <alignment horizontal="center" vertical="center" wrapText="1"/>
    </xf>
    <xf numFmtId="0" fontId="4" fillId="0" borderId="4" xfId="11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11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77" fontId="4" fillId="0" borderId="1" xfId="0" applyNumberFormat="1" applyFont="1" applyFill="1" applyBorder="1" applyAlignment="1" applyProtection="1">
      <alignment horizontal="left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176" fontId="4" fillId="0" borderId="4" xfId="11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left" vertical="center"/>
    </xf>
    <xf numFmtId="0" fontId="4" fillId="0" borderId="4" xfId="0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tabSelected="1" zoomScale="90" zoomScaleNormal="90" topLeftCell="B1" workbookViewId="0">
      <pane ySplit="5" topLeftCell="A9" activePane="bottomLeft" state="frozen"/>
      <selection/>
      <selection pane="bottomLeft" activeCell="P10" sqref="P10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 t="s">
        <v>1</v>
      </c>
      <c r="P2" s="4"/>
    </row>
    <row r="3" s="1" customFormat="1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  <c r="J3" s="5"/>
      <c r="K3" s="5"/>
      <c r="L3" s="41" t="s">
        <v>9</v>
      </c>
      <c r="M3" s="42"/>
      <c r="N3" s="43"/>
      <c r="O3" s="44" t="s">
        <v>10</v>
      </c>
      <c r="P3" s="5" t="s">
        <v>11</v>
      </c>
    </row>
    <row r="4" s="1" customFormat="1" customHeight="1" spans="1:16">
      <c r="A4" s="5"/>
      <c r="B4" s="5"/>
      <c r="C4" s="5"/>
      <c r="D4" s="5"/>
      <c r="E4" s="5"/>
      <c r="F4" s="5"/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8</v>
      </c>
      <c r="M4" s="5" t="s">
        <v>17</v>
      </c>
      <c r="N4" s="5" t="s">
        <v>18</v>
      </c>
      <c r="O4" s="5"/>
      <c r="P4" s="5"/>
    </row>
    <row r="5" s="1" customFormat="1" customHeight="1" spans="1:16">
      <c r="A5" s="6"/>
      <c r="B5" s="6" t="s">
        <v>12</v>
      </c>
      <c r="C5" s="6"/>
      <c r="D5" s="6"/>
      <c r="E5" s="6"/>
      <c r="F5" s="6"/>
      <c r="G5" s="7">
        <f t="shared" ref="G5:L5" si="0">G6+G22+G31</f>
        <v>137440620.36</v>
      </c>
      <c r="H5" s="7">
        <f t="shared" si="0"/>
        <v>2294495</v>
      </c>
      <c r="I5" s="7">
        <f t="shared" si="0"/>
        <v>7190000</v>
      </c>
      <c r="J5" s="7">
        <f t="shared" si="0"/>
        <v>89588480</v>
      </c>
      <c r="K5" s="7">
        <f t="shared" si="0"/>
        <v>30577645.36</v>
      </c>
      <c r="L5" s="7">
        <f t="shared" si="0"/>
        <v>16413373.4</v>
      </c>
      <c r="M5" s="45"/>
      <c r="N5" s="45"/>
      <c r="O5" s="7">
        <f>O6+O22+O31</f>
        <v>113237246.96</v>
      </c>
      <c r="P5" s="6"/>
    </row>
    <row r="6" s="1" customFormat="1" customHeight="1" spans="1:16">
      <c r="A6" s="8"/>
      <c r="B6" s="8" t="s">
        <v>19</v>
      </c>
      <c r="C6" s="9"/>
      <c r="D6" s="10"/>
      <c r="E6" s="10"/>
      <c r="F6" s="10"/>
      <c r="G6" s="11">
        <f>SUM(G7:G21)</f>
        <v>25964523.97</v>
      </c>
      <c r="H6" s="11">
        <f t="shared" ref="H6:O6" si="1">SUM(H7:H21)</f>
        <v>0</v>
      </c>
      <c r="I6" s="11">
        <f t="shared" si="1"/>
        <v>7190000</v>
      </c>
      <c r="J6" s="11">
        <f t="shared" si="1"/>
        <v>0</v>
      </c>
      <c r="K6" s="11">
        <f t="shared" si="1"/>
        <v>18774523.97</v>
      </c>
      <c r="L6" s="11">
        <f t="shared" si="1"/>
        <v>8115843</v>
      </c>
      <c r="M6" s="11"/>
      <c r="N6" s="11"/>
      <c r="O6" s="11">
        <f t="shared" si="1"/>
        <v>17848680.97</v>
      </c>
      <c r="P6" s="46"/>
    </row>
    <row r="7" s="1" customFormat="1" ht="53" customHeight="1" spans="1:16">
      <c r="A7" s="5">
        <v>1</v>
      </c>
      <c r="B7" s="12" t="s">
        <v>20</v>
      </c>
      <c r="C7" s="13" t="s">
        <v>21</v>
      </c>
      <c r="D7" s="14" t="s">
        <v>22</v>
      </c>
      <c r="E7" s="15" t="s">
        <v>23</v>
      </c>
      <c r="F7" s="5" t="s">
        <v>24</v>
      </c>
      <c r="G7" s="16">
        <f t="shared" ref="G7:G20" si="2">SUM(H7:K7)</f>
        <v>2252800</v>
      </c>
      <c r="H7" s="16"/>
      <c r="I7" s="16"/>
      <c r="J7" s="47"/>
      <c r="K7" s="48">
        <v>2252800</v>
      </c>
      <c r="L7" s="47">
        <f>1755000+350000</f>
        <v>2105000</v>
      </c>
      <c r="M7" s="49" t="s">
        <v>25</v>
      </c>
      <c r="N7" s="22" t="s">
        <v>26</v>
      </c>
      <c r="O7" s="50">
        <f>G7-L7</f>
        <v>147800</v>
      </c>
      <c r="P7" s="5"/>
    </row>
    <row r="8" s="1" customFormat="1" customHeight="1" spans="1:16">
      <c r="A8" s="5">
        <v>2</v>
      </c>
      <c r="B8" s="12" t="s">
        <v>20</v>
      </c>
      <c r="C8" s="13" t="s">
        <v>27</v>
      </c>
      <c r="D8" s="14" t="s">
        <v>28</v>
      </c>
      <c r="E8" s="15" t="s">
        <v>23</v>
      </c>
      <c r="F8" s="5" t="s">
        <v>24</v>
      </c>
      <c r="G8" s="16">
        <f t="shared" si="2"/>
        <v>7243000</v>
      </c>
      <c r="H8" s="16"/>
      <c r="I8" s="16"/>
      <c r="J8" s="47"/>
      <c r="K8" s="51">
        <v>7243000</v>
      </c>
      <c r="L8" s="47">
        <f>100000+250000+250000+250000+290000+916000+5483+137800+58000+750000+200000</f>
        <v>3207283</v>
      </c>
      <c r="M8" s="49" t="s">
        <v>29</v>
      </c>
      <c r="N8" s="22" t="s">
        <v>26</v>
      </c>
      <c r="O8" s="50">
        <f>G8-L8</f>
        <v>4035717</v>
      </c>
      <c r="P8" s="5"/>
    </row>
    <row r="9" s="1" customFormat="1" customHeight="1" spans="1:16">
      <c r="A9" s="5">
        <v>3</v>
      </c>
      <c r="B9" s="12" t="s">
        <v>20</v>
      </c>
      <c r="C9" s="13" t="s">
        <v>30</v>
      </c>
      <c r="D9" s="14" t="s">
        <v>31</v>
      </c>
      <c r="E9" s="15" t="s">
        <v>23</v>
      </c>
      <c r="F9" s="5" t="s">
        <v>24</v>
      </c>
      <c r="G9" s="16">
        <f t="shared" si="2"/>
        <v>244560</v>
      </c>
      <c r="H9" s="16"/>
      <c r="I9" s="16"/>
      <c r="J9" s="16"/>
      <c r="K9" s="51">
        <v>244560</v>
      </c>
      <c r="L9" s="47"/>
      <c r="M9" s="49"/>
      <c r="N9" s="22"/>
      <c r="O9" s="16">
        <f t="shared" ref="O7:O14" si="3">G9-L9</f>
        <v>244560</v>
      </c>
      <c r="P9" s="5"/>
    </row>
    <row r="10" s="1" customFormat="1" customHeight="1" spans="1:16">
      <c r="A10" s="5">
        <v>4</v>
      </c>
      <c r="B10" s="17" t="s">
        <v>32</v>
      </c>
      <c r="C10" s="18" t="s">
        <v>33</v>
      </c>
      <c r="D10" s="17" t="s">
        <v>34</v>
      </c>
      <c r="E10" s="15" t="s">
        <v>23</v>
      </c>
      <c r="F10" s="5" t="s">
        <v>24</v>
      </c>
      <c r="G10" s="16">
        <f t="shared" si="2"/>
        <v>242963.97</v>
      </c>
      <c r="H10" s="16"/>
      <c r="I10" s="16"/>
      <c r="J10" s="16"/>
      <c r="K10" s="51">
        <v>242963.97</v>
      </c>
      <c r="L10" s="52"/>
      <c r="M10" s="49"/>
      <c r="N10" s="22"/>
      <c r="O10" s="16">
        <f t="shared" si="3"/>
        <v>242963.97</v>
      </c>
      <c r="P10" s="5"/>
    </row>
    <row r="11" s="1" customFormat="1" customHeight="1" spans="1:16">
      <c r="A11" s="5">
        <v>5</v>
      </c>
      <c r="B11" s="17" t="s">
        <v>32</v>
      </c>
      <c r="C11" s="18" t="s">
        <v>35</v>
      </c>
      <c r="D11" s="17" t="s">
        <v>36</v>
      </c>
      <c r="E11" s="15" t="s">
        <v>23</v>
      </c>
      <c r="F11" s="5" t="s">
        <v>24</v>
      </c>
      <c r="G11" s="16">
        <f t="shared" si="2"/>
        <v>2029840</v>
      </c>
      <c r="H11" s="16"/>
      <c r="I11" s="16"/>
      <c r="J11" s="16"/>
      <c r="K11" s="51">
        <v>2029840</v>
      </c>
      <c r="L11" s="47">
        <v>1300000</v>
      </c>
      <c r="M11" s="53" t="s">
        <v>37</v>
      </c>
      <c r="N11" s="22" t="s">
        <v>38</v>
      </c>
      <c r="O11" s="16">
        <f t="shared" si="3"/>
        <v>729840</v>
      </c>
      <c r="P11" s="5"/>
    </row>
    <row r="12" s="1" customFormat="1" customHeight="1" spans="1:16">
      <c r="A12" s="5">
        <v>6</v>
      </c>
      <c r="B12" s="17" t="s">
        <v>32</v>
      </c>
      <c r="C12" s="18" t="s">
        <v>39</v>
      </c>
      <c r="D12" s="17" t="s">
        <v>40</v>
      </c>
      <c r="E12" s="15" t="s">
        <v>23</v>
      </c>
      <c r="F12" s="5" t="s">
        <v>24</v>
      </c>
      <c r="G12" s="16">
        <f t="shared" si="2"/>
        <v>2840000</v>
      </c>
      <c r="H12" s="16"/>
      <c r="I12" s="16"/>
      <c r="J12" s="16"/>
      <c r="K12" s="51">
        <v>2840000</v>
      </c>
      <c r="L12" s="47"/>
      <c r="M12" s="49"/>
      <c r="N12" s="22"/>
      <c r="O12" s="16">
        <f t="shared" si="3"/>
        <v>2840000</v>
      </c>
      <c r="P12" s="5"/>
    </row>
    <row r="13" s="1" customFormat="1" customHeight="1" spans="1:16">
      <c r="A13" s="5">
        <v>7</v>
      </c>
      <c r="B13" s="19" t="s">
        <v>32</v>
      </c>
      <c r="C13" s="20" t="s">
        <v>41</v>
      </c>
      <c r="D13" s="21" t="s">
        <v>42</v>
      </c>
      <c r="E13" s="15" t="s">
        <v>23</v>
      </c>
      <c r="F13" s="5" t="s">
        <v>24</v>
      </c>
      <c r="G13" s="16">
        <f t="shared" si="2"/>
        <v>1518160</v>
      </c>
      <c r="H13" s="16"/>
      <c r="I13" s="16"/>
      <c r="J13" s="47"/>
      <c r="K13" s="51">
        <f>812720+450000+500000-244560</f>
        <v>1518160</v>
      </c>
      <c r="L13" s="47"/>
      <c r="M13" s="49"/>
      <c r="N13" s="22"/>
      <c r="O13" s="16">
        <f t="shared" si="3"/>
        <v>1518160</v>
      </c>
      <c r="P13" s="5"/>
    </row>
    <row r="14" s="1" customFormat="1" customHeight="1" spans="1:16">
      <c r="A14" s="5">
        <v>8</v>
      </c>
      <c r="B14" s="22" t="s">
        <v>43</v>
      </c>
      <c r="C14" s="20" t="s">
        <v>44</v>
      </c>
      <c r="D14" s="21" t="s">
        <v>45</v>
      </c>
      <c r="E14" s="15" t="s">
        <v>23</v>
      </c>
      <c r="F14" s="5" t="s">
        <v>24</v>
      </c>
      <c r="G14" s="16">
        <f t="shared" si="2"/>
        <v>980000</v>
      </c>
      <c r="H14" s="16"/>
      <c r="I14" s="16">
        <v>980000</v>
      </c>
      <c r="J14" s="47"/>
      <c r="K14" s="51"/>
      <c r="L14" s="47">
        <f>76320+75840+74400</f>
        <v>226560</v>
      </c>
      <c r="M14" s="49" t="s">
        <v>46</v>
      </c>
      <c r="N14" s="22" t="s">
        <v>47</v>
      </c>
      <c r="O14" s="16">
        <f t="shared" si="3"/>
        <v>753440</v>
      </c>
      <c r="P14" s="5"/>
    </row>
    <row r="15" s="1" customFormat="1" customHeight="1" spans="1:16">
      <c r="A15" s="5">
        <v>9</v>
      </c>
      <c r="B15" s="17" t="s">
        <v>48</v>
      </c>
      <c r="C15" s="18" t="s">
        <v>39</v>
      </c>
      <c r="D15" s="17" t="s">
        <v>49</v>
      </c>
      <c r="E15" s="15" t="s">
        <v>23</v>
      </c>
      <c r="F15" s="5" t="s">
        <v>24</v>
      </c>
      <c r="G15" s="16">
        <f t="shared" si="2"/>
        <v>750000</v>
      </c>
      <c r="H15" s="16"/>
      <c r="I15" s="16"/>
      <c r="J15" s="16"/>
      <c r="K15" s="51">
        <v>750000</v>
      </c>
      <c r="L15" s="54">
        <v>750000</v>
      </c>
      <c r="M15" s="53" t="s">
        <v>50</v>
      </c>
      <c r="N15" s="22" t="s">
        <v>38</v>
      </c>
      <c r="O15" s="16">
        <f t="shared" ref="O15:O21" si="4">G15-L15</f>
        <v>0</v>
      </c>
      <c r="P15" s="5"/>
    </row>
    <row r="16" s="1" customFormat="1" customHeight="1" spans="1:16">
      <c r="A16" s="5">
        <v>10</v>
      </c>
      <c r="B16" s="19" t="s">
        <v>48</v>
      </c>
      <c r="C16" s="20" t="s">
        <v>51</v>
      </c>
      <c r="D16" s="21" t="s">
        <v>52</v>
      </c>
      <c r="E16" s="15" t="s">
        <v>23</v>
      </c>
      <c r="F16" s="5" t="s">
        <v>24</v>
      </c>
      <c r="G16" s="16">
        <f t="shared" si="2"/>
        <v>770000</v>
      </c>
      <c r="H16" s="16"/>
      <c r="I16" s="16"/>
      <c r="J16" s="47"/>
      <c r="K16" s="47">
        <v>770000</v>
      </c>
      <c r="L16" s="47"/>
      <c r="M16" s="49"/>
      <c r="N16" s="22"/>
      <c r="O16" s="16">
        <f t="shared" si="4"/>
        <v>770000</v>
      </c>
      <c r="P16" s="5"/>
    </row>
    <row r="17" s="1" customFormat="1" customHeight="1" spans="1:16">
      <c r="A17" s="5">
        <v>11</v>
      </c>
      <c r="B17" s="19" t="s">
        <v>48</v>
      </c>
      <c r="C17" s="20" t="s">
        <v>41</v>
      </c>
      <c r="D17" s="21" t="s">
        <v>53</v>
      </c>
      <c r="E17" s="15" t="s">
        <v>23</v>
      </c>
      <c r="F17" s="5" t="s">
        <v>24</v>
      </c>
      <c r="G17" s="16">
        <f t="shared" si="2"/>
        <v>873200</v>
      </c>
      <c r="H17" s="16"/>
      <c r="I17" s="16"/>
      <c r="J17" s="47"/>
      <c r="K17" s="47">
        <v>873200</v>
      </c>
      <c r="L17" s="47">
        <v>527000</v>
      </c>
      <c r="M17" s="53" t="s">
        <v>54</v>
      </c>
      <c r="N17" s="22" t="s">
        <v>38</v>
      </c>
      <c r="O17" s="16">
        <f t="shared" si="4"/>
        <v>346200</v>
      </c>
      <c r="P17" s="5"/>
    </row>
    <row r="18" s="1" customFormat="1" customHeight="1" spans="1:16">
      <c r="A18" s="5">
        <v>12</v>
      </c>
      <c r="B18" s="19" t="s">
        <v>48</v>
      </c>
      <c r="C18" s="20" t="s">
        <v>55</v>
      </c>
      <c r="D18" s="21" t="s">
        <v>56</v>
      </c>
      <c r="E18" s="15" t="s">
        <v>23</v>
      </c>
      <c r="F18" s="5" t="s">
        <v>24</v>
      </c>
      <c r="G18" s="16">
        <f t="shared" si="2"/>
        <v>10000</v>
      </c>
      <c r="H18" s="16"/>
      <c r="I18" s="16"/>
      <c r="J18" s="47"/>
      <c r="K18" s="47">
        <v>10000</v>
      </c>
      <c r="L18" s="47"/>
      <c r="M18" s="49"/>
      <c r="N18" s="22"/>
      <c r="O18" s="16">
        <f t="shared" si="4"/>
        <v>10000</v>
      </c>
      <c r="P18" s="5"/>
    </row>
    <row r="19" s="1" customFormat="1" customHeight="1" spans="1:16">
      <c r="A19" s="5">
        <v>13</v>
      </c>
      <c r="B19" s="19" t="s">
        <v>48</v>
      </c>
      <c r="C19" s="20" t="s">
        <v>44</v>
      </c>
      <c r="D19" s="23" t="s">
        <v>57</v>
      </c>
      <c r="E19" s="15" t="s">
        <v>23</v>
      </c>
      <c r="F19" s="5" t="s">
        <v>24</v>
      </c>
      <c r="G19" s="16">
        <f t="shared" si="2"/>
        <v>2280000</v>
      </c>
      <c r="H19" s="16"/>
      <c r="I19" s="16">
        <f>3850000-1570000</f>
        <v>2280000</v>
      </c>
      <c r="J19" s="47"/>
      <c r="K19" s="47"/>
      <c r="L19" s="47"/>
      <c r="M19" s="49"/>
      <c r="N19" s="22"/>
      <c r="O19" s="16">
        <f t="shared" si="4"/>
        <v>2280000</v>
      </c>
      <c r="P19" s="5"/>
    </row>
    <row r="20" s="1" customFormat="1" customHeight="1" spans="1:16">
      <c r="A20" s="5">
        <v>14</v>
      </c>
      <c r="B20" s="24" t="s">
        <v>58</v>
      </c>
      <c r="C20" s="25" t="s">
        <v>59</v>
      </c>
      <c r="D20" s="23" t="s">
        <v>60</v>
      </c>
      <c r="E20" s="15" t="s">
        <v>23</v>
      </c>
      <c r="F20" s="5" t="s">
        <v>24</v>
      </c>
      <c r="G20" s="16">
        <f t="shared" si="2"/>
        <v>3670000</v>
      </c>
      <c r="H20" s="16"/>
      <c r="I20" s="16">
        <v>3670000</v>
      </c>
      <c r="J20" s="47"/>
      <c r="K20" s="47"/>
      <c r="L20" s="47"/>
      <c r="M20" s="49"/>
      <c r="N20" s="22"/>
      <c r="O20" s="16">
        <f t="shared" si="4"/>
        <v>3670000</v>
      </c>
      <c r="P20" s="5"/>
    </row>
    <row r="21" s="1" customFormat="1" customHeight="1" spans="1:16">
      <c r="A21" s="5">
        <v>15</v>
      </c>
      <c r="B21" s="19" t="s">
        <v>48</v>
      </c>
      <c r="C21" s="20" t="s">
        <v>61</v>
      </c>
      <c r="D21" s="23" t="s">
        <v>62</v>
      </c>
      <c r="E21" s="15" t="s">
        <v>23</v>
      </c>
      <c r="F21" s="5" t="s">
        <v>24</v>
      </c>
      <c r="G21" s="16">
        <v>260000</v>
      </c>
      <c r="H21" s="16"/>
      <c r="I21" s="16">
        <v>260000</v>
      </c>
      <c r="J21" s="47"/>
      <c r="K21" s="47"/>
      <c r="L21" s="47"/>
      <c r="M21" s="49"/>
      <c r="N21" s="22"/>
      <c r="O21" s="16">
        <f t="shared" si="4"/>
        <v>260000</v>
      </c>
      <c r="P21" s="5"/>
    </row>
    <row r="22" s="1" customFormat="1" customHeight="1" spans="1:16">
      <c r="A22" s="8"/>
      <c r="B22" s="26" t="s">
        <v>63</v>
      </c>
      <c r="C22" s="8"/>
      <c r="D22" s="27"/>
      <c r="E22" s="28"/>
      <c r="F22" s="8"/>
      <c r="G22" s="29">
        <f>SUM(G23:G30)</f>
        <v>106394392.6</v>
      </c>
      <c r="H22" s="29">
        <f t="shared" ref="G22:L22" si="5">SUM(H23:H29)</f>
        <v>0</v>
      </c>
      <c r="I22" s="29">
        <f t="shared" si="5"/>
        <v>0</v>
      </c>
      <c r="J22" s="29">
        <f t="shared" si="5"/>
        <v>89588480</v>
      </c>
      <c r="K22" s="29">
        <f t="shared" si="5"/>
        <v>9015912.6</v>
      </c>
      <c r="L22" s="29">
        <f t="shared" si="5"/>
        <v>6652706.4</v>
      </c>
      <c r="M22" s="55"/>
      <c r="N22" s="56"/>
      <c r="O22" s="57">
        <f>SUM(O23:O30)</f>
        <v>91951686.2</v>
      </c>
      <c r="P22" s="8"/>
    </row>
    <row r="23" s="1" customFormat="1" ht="60" customHeight="1" spans="1:16">
      <c r="A23" s="5">
        <v>1</v>
      </c>
      <c r="B23" s="12" t="s">
        <v>64</v>
      </c>
      <c r="C23" s="30" t="s">
        <v>65</v>
      </c>
      <c r="D23" s="12" t="s">
        <v>66</v>
      </c>
      <c r="E23" s="15" t="s">
        <v>23</v>
      </c>
      <c r="F23" s="5" t="s">
        <v>24</v>
      </c>
      <c r="G23" s="16">
        <f t="shared" ref="G23:G26" si="6">SUM(H23:K23)</f>
        <v>3997077</v>
      </c>
      <c r="H23" s="16"/>
      <c r="I23" s="16"/>
      <c r="J23" s="47"/>
      <c r="K23" s="48">
        <v>3997077</v>
      </c>
      <c r="L23" s="47">
        <f>2000000+460000+200000</f>
        <v>2660000</v>
      </c>
      <c r="M23" s="53" t="s">
        <v>67</v>
      </c>
      <c r="N23" s="22" t="s">
        <v>68</v>
      </c>
      <c r="O23" s="16">
        <f t="shared" ref="O23:O30" si="7">G23-L23</f>
        <v>1337077</v>
      </c>
      <c r="P23" s="5"/>
    </row>
    <row r="24" s="1" customFormat="1" customHeight="1" spans="1:16">
      <c r="A24" s="5">
        <v>2</v>
      </c>
      <c r="B24" s="12" t="s">
        <v>64</v>
      </c>
      <c r="C24" s="30" t="s">
        <v>65</v>
      </c>
      <c r="D24" s="12" t="s">
        <v>69</v>
      </c>
      <c r="E24" s="15" t="s">
        <v>23</v>
      </c>
      <c r="F24" s="5" t="s">
        <v>24</v>
      </c>
      <c r="G24" s="16">
        <f t="shared" si="6"/>
        <v>4518835.6</v>
      </c>
      <c r="H24" s="16"/>
      <c r="I24" s="16"/>
      <c r="J24" s="47"/>
      <c r="K24" s="48">
        <v>4518835.6</v>
      </c>
      <c r="L24" s="47"/>
      <c r="M24" s="49"/>
      <c r="N24" s="22"/>
      <c r="O24" s="16">
        <f t="shared" si="7"/>
        <v>4518835.6</v>
      </c>
      <c r="P24" s="5"/>
    </row>
    <row r="25" s="1" customFormat="1" customHeight="1" spans="1:16">
      <c r="A25" s="5">
        <v>3</v>
      </c>
      <c r="B25" s="14" t="s">
        <v>70</v>
      </c>
      <c r="C25" s="13" t="s">
        <v>71</v>
      </c>
      <c r="D25" s="14" t="s">
        <v>72</v>
      </c>
      <c r="E25" s="15" t="s">
        <v>23</v>
      </c>
      <c r="F25" s="5" t="s">
        <v>24</v>
      </c>
      <c r="G25" s="16">
        <f t="shared" si="6"/>
        <v>100000</v>
      </c>
      <c r="H25" s="16"/>
      <c r="I25" s="16"/>
      <c r="J25" s="47"/>
      <c r="K25" s="48">
        <v>100000</v>
      </c>
      <c r="L25" s="58">
        <f>50000+50000</f>
        <v>100000</v>
      </c>
      <c r="M25" s="53" t="s">
        <v>73</v>
      </c>
      <c r="N25" s="22" t="s">
        <v>74</v>
      </c>
      <c r="O25" s="16">
        <f t="shared" si="7"/>
        <v>0</v>
      </c>
      <c r="P25" s="5"/>
    </row>
    <row r="26" s="1" customFormat="1" ht="62" customHeight="1" spans="1:16">
      <c r="A26" s="5">
        <v>4</v>
      </c>
      <c r="B26" s="14" t="s">
        <v>70</v>
      </c>
      <c r="C26" s="13" t="s">
        <v>75</v>
      </c>
      <c r="D26" s="14" t="s">
        <v>76</v>
      </c>
      <c r="E26" s="15" t="s">
        <v>23</v>
      </c>
      <c r="F26" s="5" t="s">
        <v>24</v>
      </c>
      <c r="G26" s="16">
        <f t="shared" si="6"/>
        <v>400000</v>
      </c>
      <c r="H26" s="16"/>
      <c r="I26" s="16"/>
      <c r="J26" s="47"/>
      <c r="K26" s="48">
        <v>400000</v>
      </c>
      <c r="L26" s="47">
        <v>50000</v>
      </c>
      <c r="M26" s="49" t="s">
        <v>77</v>
      </c>
      <c r="N26" s="22" t="s">
        <v>78</v>
      </c>
      <c r="O26" s="16">
        <f t="shared" si="7"/>
        <v>350000</v>
      </c>
      <c r="P26" s="5"/>
    </row>
    <row r="27" s="1" customFormat="1" ht="62" customHeight="1" spans="1:16">
      <c r="A27" s="5">
        <v>5</v>
      </c>
      <c r="B27" s="31" t="s">
        <v>79</v>
      </c>
      <c r="C27" s="13" t="s">
        <v>80</v>
      </c>
      <c r="D27" s="14" t="s">
        <v>81</v>
      </c>
      <c r="E27" s="15" t="s">
        <v>23</v>
      </c>
      <c r="F27" s="5" t="s">
        <v>24</v>
      </c>
      <c r="G27" s="16">
        <v>3468480</v>
      </c>
      <c r="H27" s="16"/>
      <c r="I27" s="16"/>
      <c r="J27" s="16">
        <v>3468480</v>
      </c>
      <c r="K27" s="48"/>
      <c r="L27" s="47"/>
      <c r="M27" s="49"/>
      <c r="N27" s="22"/>
      <c r="O27" s="16">
        <f t="shared" si="7"/>
        <v>3468480</v>
      </c>
      <c r="P27" s="5"/>
    </row>
    <row r="28" s="1" customFormat="1" ht="62" customHeight="1" spans="1:16">
      <c r="A28" s="5">
        <v>6</v>
      </c>
      <c r="B28" s="31" t="s">
        <v>79</v>
      </c>
      <c r="C28" s="13" t="s">
        <v>80</v>
      </c>
      <c r="D28" s="14" t="s">
        <v>82</v>
      </c>
      <c r="E28" s="15" t="s">
        <v>23</v>
      </c>
      <c r="F28" s="5" t="s">
        <v>24</v>
      </c>
      <c r="G28" s="16">
        <v>36120000</v>
      </c>
      <c r="H28" s="16"/>
      <c r="I28" s="16"/>
      <c r="J28" s="16">
        <v>36120000</v>
      </c>
      <c r="K28" s="48"/>
      <c r="L28" s="47"/>
      <c r="M28" s="49"/>
      <c r="N28" s="22"/>
      <c r="O28" s="16">
        <f t="shared" si="7"/>
        <v>36120000</v>
      </c>
      <c r="P28" s="5"/>
    </row>
    <row r="29" s="1" customFormat="1" ht="62" customHeight="1" spans="1:16">
      <c r="A29" s="5">
        <v>7</v>
      </c>
      <c r="B29" s="31" t="s">
        <v>83</v>
      </c>
      <c r="C29" s="13" t="s">
        <v>80</v>
      </c>
      <c r="D29" s="14" t="s">
        <v>84</v>
      </c>
      <c r="E29" s="15" t="s">
        <v>23</v>
      </c>
      <c r="F29" s="5" t="s">
        <v>24</v>
      </c>
      <c r="G29" s="16">
        <v>50000000</v>
      </c>
      <c r="H29" s="16"/>
      <c r="I29" s="16"/>
      <c r="J29" s="16">
        <v>50000000</v>
      </c>
      <c r="K29" s="48"/>
      <c r="L29" s="47">
        <f>2089509.2+330356+942841.2+480000</f>
        <v>3842706.4</v>
      </c>
      <c r="M29" s="49" t="s">
        <v>85</v>
      </c>
      <c r="N29" s="22" t="s">
        <v>86</v>
      </c>
      <c r="O29" s="16">
        <f t="shared" si="7"/>
        <v>46157293.6</v>
      </c>
      <c r="P29" s="5"/>
    </row>
    <row r="30" s="1" customFormat="1" ht="62" customHeight="1" spans="1:16">
      <c r="A30" s="5">
        <v>8</v>
      </c>
      <c r="B30" s="31" t="s">
        <v>87</v>
      </c>
      <c r="C30" s="13" t="s">
        <v>88</v>
      </c>
      <c r="D30" s="14" t="s">
        <v>89</v>
      </c>
      <c r="E30" s="15" t="s">
        <v>23</v>
      </c>
      <c r="F30" s="5" t="s">
        <v>24</v>
      </c>
      <c r="G30" s="16">
        <v>7790000</v>
      </c>
      <c r="H30" s="16"/>
      <c r="I30" s="16"/>
      <c r="J30" s="16"/>
      <c r="K30" s="48">
        <v>7790000</v>
      </c>
      <c r="L30" s="47">
        <f>5250000+2540000</f>
        <v>7790000</v>
      </c>
      <c r="M30" s="49" t="s">
        <v>90</v>
      </c>
      <c r="N30" s="22" t="s">
        <v>68</v>
      </c>
      <c r="O30" s="16">
        <f t="shared" si="7"/>
        <v>0</v>
      </c>
      <c r="P30" s="5"/>
    </row>
    <row r="31" s="1" customFormat="1" customHeight="1" spans="1:16">
      <c r="A31" s="8"/>
      <c r="B31" s="26" t="s">
        <v>91</v>
      </c>
      <c r="C31" s="8"/>
      <c r="D31" s="27"/>
      <c r="E31" s="28"/>
      <c r="F31" s="8"/>
      <c r="G31" s="32">
        <f t="shared" ref="G31:L31" si="8">SUM(G32:G50)</f>
        <v>5081703.79</v>
      </c>
      <c r="H31" s="32">
        <f t="shared" si="8"/>
        <v>2294495</v>
      </c>
      <c r="I31" s="32">
        <f t="shared" si="8"/>
        <v>0</v>
      </c>
      <c r="J31" s="32">
        <f t="shared" si="8"/>
        <v>0</v>
      </c>
      <c r="K31" s="32">
        <f t="shared" si="8"/>
        <v>2787208.79</v>
      </c>
      <c r="L31" s="32">
        <f t="shared" si="8"/>
        <v>1644824</v>
      </c>
      <c r="M31" s="32"/>
      <c r="N31" s="32"/>
      <c r="O31" s="32">
        <f>SUM(O32:O50)</f>
        <v>3436879.79</v>
      </c>
      <c r="P31" s="32"/>
    </row>
    <row r="32" s="1" customFormat="1" customHeight="1" spans="1:16">
      <c r="A32" s="5">
        <v>1</v>
      </c>
      <c r="B32" s="14" t="s">
        <v>92</v>
      </c>
      <c r="C32" s="13" t="s">
        <v>93</v>
      </c>
      <c r="D32" s="14" t="s">
        <v>94</v>
      </c>
      <c r="E32" s="15" t="s">
        <v>23</v>
      </c>
      <c r="F32" s="5" t="s">
        <v>24</v>
      </c>
      <c r="G32" s="16">
        <f t="shared" ref="G32:G46" si="9">SUM(H32:K32)</f>
        <v>18165</v>
      </c>
      <c r="H32" s="16"/>
      <c r="I32" s="16"/>
      <c r="J32" s="47"/>
      <c r="K32" s="51">
        <v>18165</v>
      </c>
      <c r="L32" s="47"/>
      <c r="M32" s="49"/>
      <c r="N32" s="22"/>
      <c r="O32" s="16">
        <f t="shared" ref="O32:O50" si="10">G32-L32</f>
        <v>18165</v>
      </c>
      <c r="P32" s="5"/>
    </row>
    <row r="33" s="1" customFormat="1" customHeight="1" spans="1:16">
      <c r="A33" s="5">
        <v>2</v>
      </c>
      <c r="B33" s="14" t="s">
        <v>92</v>
      </c>
      <c r="C33" s="13" t="s">
        <v>95</v>
      </c>
      <c r="D33" s="14" t="s">
        <v>96</v>
      </c>
      <c r="E33" s="15" t="s">
        <v>23</v>
      </c>
      <c r="F33" s="5" t="s">
        <v>24</v>
      </c>
      <c r="G33" s="16">
        <f t="shared" si="9"/>
        <v>22689</v>
      </c>
      <c r="H33" s="16"/>
      <c r="I33" s="16"/>
      <c r="J33" s="47"/>
      <c r="K33" s="51">
        <v>22689</v>
      </c>
      <c r="L33" s="47">
        <v>20000</v>
      </c>
      <c r="M33" s="53" t="s">
        <v>97</v>
      </c>
      <c r="N33" s="22"/>
      <c r="O33" s="16">
        <f t="shared" si="10"/>
        <v>2689</v>
      </c>
      <c r="P33" s="5"/>
    </row>
    <row r="34" s="1" customFormat="1" customHeight="1" spans="1:16">
      <c r="A34" s="5">
        <v>3</v>
      </c>
      <c r="B34" s="12" t="s">
        <v>98</v>
      </c>
      <c r="C34" s="30" t="s">
        <v>99</v>
      </c>
      <c r="D34" s="12" t="s">
        <v>100</v>
      </c>
      <c r="E34" s="15" t="s">
        <v>23</v>
      </c>
      <c r="F34" s="5" t="s">
        <v>24</v>
      </c>
      <c r="G34" s="16">
        <f t="shared" si="9"/>
        <v>240617.95</v>
      </c>
      <c r="H34" s="16"/>
      <c r="I34" s="16"/>
      <c r="J34" s="47"/>
      <c r="K34" s="51">
        <v>240617.95</v>
      </c>
      <c r="L34" s="47">
        <v>160000</v>
      </c>
      <c r="M34" s="53" t="s">
        <v>101</v>
      </c>
      <c r="N34" s="22" t="s">
        <v>102</v>
      </c>
      <c r="O34" s="16">
        <f t="shared" si="10"/>
        <v>80617.95</v>
      </c>
      <c r="P34" s="5"/>
    </row>
    <row r="35" s="1" customFormat="1" customHeight="1" spans="1:16">
      <c r="A35" s="5">
        <v>4</v>
      </c>
      <c r="B35" s="12" t="s">
        <v>98</v>
      </c>
      <c r="C35" s="30" t="s">
        <v>103</v>
      </c>
      <c r="D35" s="12" t="s">
        <v>104</v>
      </c>
      <c r="E35" s="15" t="s">
        <v>23</v>
      </c>
      <c r="F35" s="5" t="s">
        <v>24</v>
      </c>
      <c r="G35" s="16">
        <f t="shared" si="9"/>
        <v>507960.84</v>
      </c>
      <c r="H35" s="16"/>
      <c r="I35" s="16"/>
      <c r="J35" s="47"/>
      <c r="K35" s="51">
        <v>507960.84</v>
      </c>
      <c r="L35" s="47">
        <f>286334+9000+200000</f>
        <v>495334</v>
      </c>
      <c r="M35" s="53" t="s">
        <v>105</v>
      </c>
      <c r="N35" s="22" t="s">
        <v>102</v>
      </c>
      <c r="O35" s="16">
        <f t="shared" si="10"/>
        <v>12626.84</v>
      </c>
      <c r="P35" s="5"/>
    </row>
    <row r="36" s="1" customFormat="1" customHeight="1" spans="1:16">
      <c r="A36" s="5">
        <v>5</v>
      </c>
      <c r="B36" s="14" t="s">
        <v>98</v>
      </c>
      <c r="C36" s="13" t="s">
        <v>106</v>
      </c>
      <c r="D36" s="14" t="s">
        <v>107</v>
      </c>
      <c r="E36" s="15" t="s">
        <v>23</v>
      </c>
      <c r="F36" s="5" t="s">
        <v>24</v>
      </c>
      <c r="G36" s="16">
        <f t="shared" si="9"/>
        <v>300000</v>
      </c>
      <c r="H36" s="16"/>
      <c r="I36" s="16"/>
      <c r="J36" s="47"/>
      <c r="K36" s="51">
        <v>300000</v>
      </c>
      <c r="L36" s="47">
        <f>100000+107200</f>
        <v>207200</v>
      </c>
      <c r="M36" s="53" t="s">
        <v>108</v>
      </c>
      <c r="N36" s="22" t="s">
        <v>102</v>
      </c>
      <c r="O36" s="16">
        <f t="shared" si="10"/>
        <v>92800</v>
      </c>
      <c r="P36" s="5"/>
    </row>
    <row r="37" s="1" customFormat="1" customHeight="1" spans="1:16">
      <c r="A37" s="5">
        <v>6</v>
      </c>
      <c r="B37" s="14" t="s">
        <v>98</v>
      </c>
      <c r="C37" s="13" t="s">
        <v>109</v>
      </c>
      <c r="D37" s="14" t="s">
        <v>110</v>
      </c>
      <c r="E37" s="15" t="s">
        <v>23</v>
      </c>
      <c r="F37" s="5" t="s">
        <v>24</v>
      </c>
      <c r="G37" s="16">
        <f t="shared" si="9"/>
        <v>160000</v>
      </c>
      <c r="H37" s="16"/>
      <c r="I37" s="16"/>
      <c r="J37" s="47"/>
      <c r="K37" s="51">
        <v>160000</v>
      </c>
      <c r="L37" s="47">
        <v>100000</v>
      </c>
      <c r="M37" s="53" t="s">
        <v>111</v>
      </c>
      <c r="N37" s="22" t="s">
        <v>112</v>
      </c>
      <c r="O37" s="16">
        <f t="shared" si="10"/>
        <v>60000</v>
      </c>
      <c r="P37" s="5"/>
    </row>
    <row r="38" s="1" customFormat="1" customHeight="1" spans="1:16">
      <c r="A38" s="5">
        <v>7</v>
      </c>
      <c r="B38" s="14" t="s">
        <v>98</v>
      </c>
      <c r="C38" s="13" t="s">
        <v>113</v>
      </c>
      <c r="D38" s="14" t="s">
        <v>114</v>
      </c>
      <c r="E38" s="15" t="s">
        <v>23</v>
      </c>
      <c r="F38" s="5" t="s">
        <v>24</v>
      </c>
      <c r="G38" s="16">
        <f t="shared" si="9"/>
        <v>450000</v>
      </c>
      <c r="H38" s="16"/>
      <c r="I38" s="16"/>
      <c r="J38" s="47"/>
      <c r="K38" s="51">
        <v>450000</v>
      </c>
      <c r="L38" s="47"/>
      <c r="M38" s="59"/>
      <c r="N38" s="60"/>
      <c r="O38" s="16">
        <f t="shared" si="10"/>
        <v>450000</v>
      </c>
      <c r="P38" s="5"/>
    </row>
    <row r="39" s="1" customFormat="1" customHeight="1" spans="1:16">
      <c r="A39" s="5">
        <v>8</v>
      </c>
      <c r="B39" s="14" t="s">
        <v>98</v>
      </c>
      <c r="C39" s="13" t="s">
        <v>115</v>
      </c>
      <c r="D39" s="14" t="s">
        <v>116</v>
      </c>
      <c r="E39" s="15" t="s">
        <v>23</v>
      </c>
      <c r="F39" s="5" t="s">
        <v>24</v>
      </c>
      <c r="G39" s="16">
        <f t="shared" si="9"/>
        <v>80000</v>
      </c>
      <c r="H39" s="16"/>
      <c r="I39" s="16"/>
      <c r="J39" s="47"/>
      <c r="K39" s="51">
        <v>80000</v>
      </c>
      <c r="L39" s="47">
        <v>79750</v>
      </c>
      <c r="M39" s="53" t="s">
        <v>117</v>
      </c>
      <c r="N39" s="22" t="s">
        <v>118</v>
      </c>
      <c r="O39" s="16">
        <f t="shared" si="10"/>
        <v>250</v>
      </c>
      <c r="P39" s="5"/>
    </row>
    <row r="40" s="1" customFormat="1" customHeight="1" spans="1:16">
      <c r="A40" s="5">
        <v>9</v>
      </c>
      <c r="B40" s="14" t="s">
        <v>98</v>
      </c>
      <c r="C40" s="13" t="s">
        <v>119</v>
      </c>
      <c r="D40" s="14" t="s">
        <v>120</v>
      </c>
      <c r="E40" s="15" t="s">
        <v>23</v>
      </c>
      <c r="F40" s="5" t="s">
        <v>24</v>
      </c>
      <c r="G40" s="16">
        <f t="shared" si="9"/>
        <v>100000</v>
      </c>
      <c r="H40" s="16"/>
      <c r="I40" s="16"/>
      <c r="J40" s="47"/>
      <c r="K40" s="51">
        <v>100000</v>
      </c>
      <c r="L40" s="47">
        <v>100000</v>
      </c>
      <c r="M40" s="59" t="s">
        <v>121</v>
      </c>
      <c r="N40" s="22" t="s">
        <v>122</v>
      </c>
      <c r="O40" s="16">
        <f t="shared" si="10"/>
        <v>0</v>
      </c>
      <c r="P40" s="5"/>
    </row>
    <row r="41" s="1" customFormat="1" ht="60" customHeight="1" spans="1:16">
      <c r="A41" s="5">
        <v>10</v>
      </c>
      <c r="B41" s="14" t="s">
        <v>98</v>
      </c>
      <c r="C41" s="30" t="s">
        <v>123</v>
      </c>
      <c r="D41" s="12" t="s">
        <v>124</v>
      </c>
      <c r="E41" s="15" t="s">
        <v>23</v>
      </c>
      <c r="F41" s="5" t="s">
        <v>24</v>
      </c>
      <c r="G41" s="16">
        <f t="shared" si="9"/>
        <v>547776</v>
      </c>
      <c r="H41" s="16"/>
      <c r="I41" s="16"/>
      <c r="J41" s="47"/>
      <c r="K41" s="51">
        <v>547776</v>
      </c>
      <c r="L41" s="47">
        <f>259240+9000+214300</f>
        <v>482540</v>
      </c>
      <c r="M41" s="53" t="s">
        <v>125</v>
      </c>
      <c r="N41" s="22" t="s">
        <v>102</v>
      </c>
      <c r="O41" s="16">
        <f t="shared" si="10"/>
        <v>65236</v>
      </c>
      <c r="P41" s="5"/>
    </row>
    <row r="42" s="1" customFormat="1" customHeight="1" spans="1:16">
      <c r="A42" s="5">
        <v>11</v>
      </c>
      <c r="B42" s="14" t="s">
        <v>98</v>
      </c>
      <c r="C42" s="13" t="s">
        <v>126</v>
      </c>
      <c r="D42" s="14" t="s">
        <v>127</v>
      </c>
      <c r="E42" s="15" t="s">
        <v>23</v>
      </c>
      <c r="F42" s="5" t="s">
        <v>24</v>
      </c>
      <c r="G42" s="16">
        <f t="shared" si="9"/>
        <v>300000</v>
      </c>
      <c r="H42" s="16"/>
      <c r="I42" s="16"/>
      <c r="J42" s="47"/>
      <c r="K42" s="51">
        <v>300000</v>
      </c>
      <c r="L42" s="47"/>
      <c r="M42" s="59"/>
      <c r="N42" s="22"/>
      <c r="O42" s="16">
        <f t="shared" si="10"/>
        <v>300000</v>
      </c>
      <c r="P42" s="5"/>
    </row>
    <row r="43" s="1" customFormat="1" customHeight="1" spans="1:16">
      <c r="A43" s="33">
        <v>12</v>
      </c>
      <c r="B43" s="34" t="s">
        <v>128</v>
      </c>
      <c r="C43" s="35" t="s">
        <v>129</v>
      </c>
      <c r="D43" s="36" t="s">
        <v>130</v>
      </c>
      <c r="E43" s="37" t="s">
        <v>23</v>
      </c>
      <c r="F43" s="33" t="s">
        <v>24</v>
      </c>
      <c r="G43" s="38">
        <f t="shared" si="9"/>
        <v>60000</v>
      </c>
      <c r="H43" s="38"/>
      <c r="I43" s="38"/>
      <c r="J43" s="61"/>
      <c r="K43" s="62">
        <v>60000</v>
      </c>
      <c r="L43" s="61"/>
      <c r="M43" s="63"/>
      <c r="N43" s="64"/>
      <c r="O43" s="38">
        <f t="shared" si="10"/>
        <v>60000</v>
      </c>
      <c r="P43" s="33"/>
    </row>
    <row r="44" s="1" customFormat="1" ht="45" customHeight="1" spans="1:16">
      <c r="A44" s="5">
        <v>13</v>
      </c>
      <c r="B44" s="12" t="s">
        <v>92</v>
      </c>
      <c r="C44" s="13" t="s">
        <v>131</v>
      </c>
      <c r="D44" s="14" t="s">
        <v>132</v>
      </c>
      <c r="E44" s="39" t="s">
        <v>23</v>
      </c>
      <c r="F44" s="5" t="s">
        <v>24</v>
      </c>
      <c r="G44" s="16">
        <f t="shared" si="9"/>
        <v>16191</v>
      </c>
      <c r="H44" s="16">
        <v>16191</v>
      </c>
      <c r="I44" s="16"/>
      <c r="J44" s="47"/>
      <c r="K44" s="51"/>
      <c r="L44" s="47"/>
      <c r="M44" s="59"/>
      <c r="N44" s="22"/>
      <c r="O44" s="38">
        <f t="shared" si="10"/>
        <v>16191</v>
      </c>
      <c r="P44" s="5"/>
    </row>
    <row r="45" customHeight="1" spans="1:16">
      <c r="A45" s="5">
        <v>14</v>
      </c>
      <c r="B45" s="12" t="s">
        <v>92</v>
      </c>
      <c r="C45" s="13" t="s">
        <v>133</v>
      </c>
      <c r="D45" s="14" t="s">
        <v>134</v>
      </c>
      <c r="E45" s="39" t="s">
        <v>23</v>
      </c>
      <c r="F45" s="5" t="s">
        <v>24</v>
      </c>
      <c r="G45" s="16">
        <f t="shared" si="9"/>
        <v>19932</v>
      </c>
      <c r="H45" s="5">
        <v>19932</v>
      </c>
      <c r="I45" s="5"/>
      <c r="J45" s="5"/>
      <c r="K45" s="5"/>
      <c r="L45" s="5"/>
      <c r="M45" s="5"/>
      <c r="N45" s="5"/>
      <c r="O45" s="38">
        <f t="shared" si="10"/>
        <v>19932</v>
      </c>
      <c r="P45" s="5"/>
    </row>
    <row r="46" customHeight="1" spans="1:16">
      <c r="A46" s="5">
        <v>15</v>
      </c>
      <c r="B46" s="12" t="s">
        <v>128</v>
      </c>
      <c r="C46" s="13" t="s">
        <v>135</v>
      </c>
      <c r="D46" s="14" t="s">
        <v>136</v>
      </c>
      <c r="E46" s="39" t="s">
        <v>23</v>
      </c>
      <c r="F46" s="5" t="s">
        <v>24</v>
      </c>
      <c r="G46" s="16">
        <f t="shared" si="9"/>
        <v>166800</v>
      </c>
      <c r="H46" s="5">
        <v>166800</v>
      </c>
      <c r="I46" s="5"/>
      <c r="J46" s="5"/>
      <c r="K46" s="5"/>
      <c r="L46" s="5"/>
      <c r="M46" s="5"/>
      <c r="N46" s="5"/>
      <c r="O46" s="16">
        <f t="shared" si="10"/>
        <v>166800</v>
      </c>
      <c r="P46" s="5"/>
    </row>
    <row r="47" customHeight="1" spans="1:16">
      <c r="A47" s="5">
        <v>16</v>
      </c>
      <c r="B47" s="14" t="s">
        <v>98</v>
      </c>
      <c r="C47" s="13" t="s">
        <v>137</v>
      </c>
      <c r="D47" s="14" t="s">
        <v>138</v>
      </c>
      <c r="E47" s="39" t="s">
        <v>23</v>
      </c>
      <c r="F47" s="5" t="s">
        <v>24</v>
      </c>
      <c r="G47" s="40">
        <v>648300</v>
      </c>
      <c r="H47" s="40">
        <v>648300</v>
      </c>
      <c r="I47" s="5"/>
      <c r="J47" s="5"/>
      <c r="K47" s="5"/>
      <c r="L47" s="5"/>
      <c r="M47" s="5"/>
      <c r="N47" s="5"/>
      <c r="O47" s="16">
        <f t="shared" si="10"/>
        <v>648300</v>
      </c>
      <c r="P47" s="5"/>
    </row>
    <row r="48" ht="58" customHeight="1" spans="1:16">
      <c r="A48" s="5">
        <v>17</v>
      </c>
      <c r="B48" s="14" t="s">
        <v>98</v>
      </c>
      <c r="C48" s="13" t="s">
        <v>139</v>
      </c>
      <c r="D48" s="14" t="s">
        <v>140</v>
      </c>
      <c r="E48" s="39" t="s">
        <v>23</v>
      </c>
      <c r="F48" s="5" t="s">
        <v>24</v>
      </c>
      <c r="G48" s="40">
        <v>750000</v>
      </c>
      <c r="H48" s="40">
        <v>750000</v>
      </c>
      <c r="I48" s="5"/>
      <c r="J48" s="5"/>
      <c r="K48" s="5"/>
      <c r="L48" s="5"/>
      <c r="M48" s="5"/>
      <c r="N48" s="5"/>
      <c r="O48" s="16">
        <f t="shared" si="10"/>
        <v>750000</v>
      </c>
      <c r="P48" s="5"/>
    </row>
    <row r="49" customHeight="1" spans="1:16">
      <c r="A49" s="5">
        <v>18</v>
      </c>
      <c r="B49" s="14" t="s">
        <v>98</v>
      </c>
      <c r="C49" s="13" t="s">
        <v>141</v>
      </c>
      <c r="D49" s="14" t="s">
        <v>142</v>
      </c>
      <c r="E49" s="39" t="s">
        <v>23</v>
      </c>
      <c r="F49" s="5" t="s">
        <v>24</v>
      </c>
      <c r="G49" s="40">
        <v>671000</v>
      </c>
      <c r="H49" s="40">
        <v>671000</v>
      </c>
      <c r="I49" s="5"/>
      <c r="J49" s="5"/>
      <c r="K49" s="5"/>
      <c r="L49" s="5"/>
      <c r="M49" s="5"/>
      <c r="N49" s="5"/>
      <c r="O49" s="16">
        <f t="shared" si="10"/>
        <v>671000</v>
      </c>
      <c r="P49" s="5"/>
    </row>
    <row r="50" customHeight="1" spans="1:16">
      <c r="A50" s="5">
        <v>19</v>
      </c>
      <c r="B50" s="12" t="s">
        <v>92</v>
      </c>
      <c r="C50" s="13" t="s">
        <v>143</v>
      </c>
      <c r="D50" s="14" t="s">
        <v>144</v>
      </c>
      <c r="E50" s="39" t="s">
        <v>23</v>
      </c>
      <c r="F50" s="5" t="s">
        <v>24</v>
      </c>
      <c r="G50" s="40">
        <v>22272</v>
      </c>
      <c r="H50" s="40">
        <v>22272</v>
      </c>
      <c r="I50" s="5"/>
      <c r="J50" s="5"/>
      <c r="K50" s="5"/>
      <c r="L50" s="5"/>
      <c r="M50" s="5"/>
      <c r="N50" s="5"/>
      <c r="O50" s="16">
        <f t="shared" si="10"/>
        <v>22272</v>
      </c>
      <c r="P50" s="5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2022-05-06T07:34:00Z</dcterms:created>
  <dcterms:modified xsi:type="dcterms:W3CDTF">2022-10-31T06:57:13Z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FA9A661C311649A998C5627C45792F54</vt:lpwstr>
  </property>
  <property fmtid="{D5CDD505-2E9C-101B-9397-08002B2CF9AE}" pid="3" name="KSOProductBuildVer">
    <vt:lpwstr>2052-11.1.0.12598</vt:lpwstr>
  </property>
</Properties>
</file>