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<sst xmlns="http://schemas.openxmlformats.org/spreadsheetml/2006/main" count="37" uniqueCount="37">
  <si>
    <t>株洲市芦淞区2021年政府债务还本付息计划表</t>
  </si>
  <si>
    <t>填表日期：</t>
  </si>
  <si>
    <t>单位：万元</t>
  </si>
  <si>
    <t>项目</t>
  </si>
  <si>
    <t>合计</t>
  </si>
  <si>
    <t>一般债务</t>
  </si>
  <si>
    <t>专项债务</t>
  </si>
  <si>
    <t>一、全年还本付息合计</t>
  </si>
  <si>
    <t>二、上半年还本付息合计</t>
  </si>
  <si>
    <t>1.上半年还本合计</t>
  </si>
  <si>
    <t>2月前还本</t>
  </si>
  <si>
    <t>3月还本</t>
  </si>
  <si>
    <t>4月还本</t>
  </si>
  <si>
    <t>5月还本</t>
  </si>
  <si>
    <t>6月还本</t>
  </si>
  <si>
    <t>2.上半年付息合计</t>
  </si>
  <si>
    <t>2月前付息</t>
  </si>
  <si>
    <t>3月付息</t>
  </si>
  <si>
    <t>4月付息</t>
  </si>
  <si>
    <t>5月付息</t>
  </si>
  <si>
    <t>6月付息</t>
  </si>
  <si>
    <t>三、下半年还本付息合计</t>
  </si>
  <si>
    <t>1.下半年还本合计</t>
  </si>
  <si>
    <t>7月还本</t>
  </si>
  <si>
    <t>8月还本</t>
  </si>
  <si>
    <t>9月还本</t>
  </si>
  <si>
    <t>10月还本</t>
  </si>
  <si>
    <t>11月还本</t>
  </si>
  <si>
    <t>12月还本</t>
  </si>
  <si>
    <t>2.下半年付息合计</t>
  </si>
  <si>
    <t>7月前付息</t>
  </si>
  <si>
    <t>8月付息</t>
  </si>
  <si>
    <t>9月付息</t>
  </si>
  <si>
    <t>10月付息</t>
  </si>
  <si>
    <t>11月付息</t>
  </si>
  <si>
    <t>12月付息</t>
  </si>
  <si>
    <t>备注：以上金额不含9月份老债券到期还本2000万元，8月份付息82.4万元。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</si>
</sst>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32">
    <font>
      <sz val="11"/>
      <color theme="1"/>
      <name val="Tahoma"/>
      <charset val="134"/>
    </font>
    <font>
      <b/>
      <sz val="11"/>
      <color theme="1"/>
      <name val="Tahoma"/>
      <charset val="134"/>
    </font>
    <font>
      <b/>
      <sz val="24"/>
      <color theme="1"/>
      <name val="仿宋_GB2312"/>
      <charset val="134"/>
    </font>
    <font>
      <sz val="11"/>
      <color theme="1"/>
      <name val="仿宋_GB2312"/>
      <charset val="134"/>
    </font>
    <font>
      <b/>
      <sz val="18"/>
      <color theme="1"/>
      <name val="仿宋_GB2312"/>
      <charset val="134"/>
    </font>
    <font>
      <sz val="18"/>
      <color theme="1"/>
      <name val="仿宋_GB2312"/>
      <charset val="134"/>
    </font>
    <font>
      <b/>
      <sz val="18"/>
      <name val="仿宋_GB2312"/>
      <charset val="134"/>
    </font>
    <font>
      <sz val="18"/>
      <name val="仿宋_GB2312"/>
      <charset val="134"/>
    </font>
    <font>
      <sz val="18"/>
      <color theme="1"/>
      <name val="宋体"/>
      <charset val="134"/>
    </font>
    <font>
      <sz val="18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>
      <alignment vertical="center"/>
    </xf>
    <xf numFmtId="0" fontId="31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65" xfId="50"/>
    <cellStyle name="Normal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3"/>
  <sheetViews>
    <sheetView tabSelected="1" zoomScale="55" zoomScaleNormal="55" workbookViewId="0">
      <pane xSplit="2" ySplit="3" topLeftCell="C4" activePane="bottomRight" state="frozen"/>
      <selection/>
      <selection pane="topRight"/>
      <selection pane="bottomLeft"/>
      <selection pane="bottomRight" activeCell="J10" sqref="J10"/>
    </sheetView>
  </sheetViews>
  <sheetFormatPr defaultColWidth="9" defaultRowHeight="13.8" outlineLevelCol="4"/>
  <cols>
    <col min="1" max="1" width="39.125" style="3" customWidth="1"/>
    <col min="2" max="2" width="24" style="3" customWidth="1"/>
    <col min="3" max="3" width="23.125" style="3" customWidth="1"/>
    <col min="4" max="4" width="26.625" style="3" customWidth="1"/>
    <col min="5" max="5" width="19" style="3" customWidth="1"/>
    <col min="6" max="7" width="12.625" style="3"/>
    <col min="8" max="8" width="14.375" style="3" customWidth="1"/>
    <col min="9" max="16384" width="9" style="3"/>
  </cols>
  <sheetData>
    <row r="1" ht="49" customHeight="1" spans="1:4">
      <c r="A1" s="4" t="s">
        <v>0</v>
      </c>
      <c r="B1" s="4"/>
      <c r="C1" s="4"/>
      <c r="D1" s="4"/>
    </row>
    <row r="2" ht="24" customHeight="1" spans="1:4">
      <c r="A2" s="5" t="s">
        <v>1</v>
      </c>
      <c r="B2" s="5"/>
      <c r="C2" s="5"/>
      <c r="D2" s="6" t="s">
        <v>2</v>
      </c>
    </row>
    <row r="3" s="1" customFormat="1" ht="27" customHeight="1" spans="1:4">
      <c r="A3" s="7" t="s">
        <v>3</v>
      </c>
      <c r="B3" s="7" t="s">
        <v>4</v>
      </c>
      <c r="C3" s="7" t="s">
        <v>5</v>
      </c>
      <c r="D3" s="7" t="s">
        <v>6</v>
      </c>
    </row>
    <row r="4" s="2" customFormat="1" ht="27" customHeight="1" spans="1:4">
      <c r="A4" s="7" t="s">
        <v>7</v>
      </c>
      <c r="B4" s="8">
        <f>B5+B18</f>
        <v>27625.14</v>
      </c>
      <c r="C4" s="8">
        <f>C5+C18</f>
        <v>6242.34</v>
      </c>
      <c r="D4" s="8">
        <f>D5+D18</f>
        <v>21382.8</v>
      </c>
    </row>
    <row r="5" s="1" customFormat="1" ht="27" customHeight="1" spans="1:4">
      <c r="A5" s="7" t="s">
        <v>8</v>
      </c>
      <c r="B5" s="8">
        <f>B6+B12</f>
        <v>7264.11</v>
      </c>
      <c r="C5" s="8">
        <f>C6+C12</f>
        <v>5227.79</v>
      </c>
      <c r="D5" s="8">
        <f>D6+D12</f>
        <v>2036.32</v>
      </c>
    </row>
    <row r="6" s="1" customFormat="1" ht="27" customHeight="1" spans="1:5">
      <c r="A6" s="7" t="s">
        <v>9</v>
      </c>
      <c r="B6" s="8">
        <f t="shared" ref="B6:B12" si="0">C6+D6</f>
        <v>4300</v>
      </c>
      <c r="C6" s="8">
        <f>SUM(C7:C11)</f>
        <v>4300</v>
      </c>
      <c r="D6" s="9"/>
      <c r="E6" s="2"/>
    </row>
    <row r="7" s="1" customFormat="1" ht="27" customHeight="1" spans="1:4">
      <c r="A7" s="10" t="s">
        <v>10</v>
      </c>
      <c r="B7" s="8">
        <f t="shared" si="0"/>
        <v>0</v>
      </c>
      <c r="C7" s="8"/>
      <c r="D7" s="8"/>
    </row>
    <row r="8" s="1" customFormat="1" ht="27" customHeight="1" spans="1:5">
      <c r="A8" s="10" t="s">
        <v>11</v>
      </c>
      <c r="B8" s="8">
        <f t="shared" si="0"/>
        <v>0</v>
      </c>
      <c r="C8" s="8"/>
      <c r="D8" s="8"/>
      <c r="E8" s="2"/>
    </row>
    <row r="9" s="1" customFormat="1" ht="27" customHeight="1" spans="1:4">
      <c r="A9" s="10" t="s">
        <v>12</v>
      </c>
      <c r="B9" s="8">
        <f t="shared" si="0"/>
        <v>0</v>
      </c>
      <c r="C9" s="8"/>
      <c r="D9" s="8"/>
    </row>
    <row r="10" s="1" customFormat="1" ht="27" customHeight="1" spans="1:5">
      <c r="A10" s="10" t="s">
        <v>13</v>
      </c>
      <c r="B10" s="8">
        <f t="shared" si="0"/>
        <v>4300</v>
      </c>
      <c r="C10" s="8">
        <v>4300</v>
      </c>
      <c r="D10" s="8"/>
      <c r="E10" s="2"/>
    </row>
    <row r="11" s="1" customFormat="1" ht="27" customHeight="1" spans="1:4">
      <c r="A11" s="10" t="s">
        <v>14</v>
      </c>
      <c r="B11" s="8">
        <f t="shared" si="0"/>
        <v>0</v>
      </c>
      <c r="C11" s="11"/>
      <c r="D11" s="11"/>
    </row>
    <row r="12" s="1" customFormat="1" ht="27" customHeight="1" spans="1:5">
      <c r="A12" s="7" t="s">
        <v>15</v>
      </c>
      <c r="B12" s="8">
        <f t="shared" si="0"/>
        <v>2964.11</v>
      </c>
      <c r="C12" s="11">
        <f>SUM(C13:C17)</f>
        <v>927.79</v>
      </c>
      <c r="D12" s="11">
        <f>SUM(D13:D17)</f>
        <v>2036.32</v>
      </c>
      <c r="E12" s="2"/>
    </row>
    <row r="13" s="1" customFormat="1" ht="27" customHeight="1" spans="1:4">
      <c r="A13" s="10" t="s">
        <v>16</v>
      </c>
      <c r="B13" s="8">
        <f t="shared" ref="B13:B32" si="1">C13+D13</f>
        <v>506.89</v>
      </c>
      <c r="C13" s="12">
        <f>4.7+108.88+7.56</f>
        <v>121.14</v>
      </c>
      <c r="D13" s="12">
        <f>357.7+28.05</f>
        <v>385.75</v>
      </c>
    </row>
    <row r="14" s="1" customFormat="1" ht="27" customHeight="1" spans="1:5">
      <c r="A14" s="10" t="s">
        <v>17</v>
      </c>
      <c r="B14" s="8">
        <f t="shared" si="1"/>
        <v>43.94</v>
      </c>
      <c r="C14" s="12">
        <v>13.19</v>
      </c>
      <c r="D14" s="12">
        <v>30.75</v>
      </c>
      <c r="E14" s="2"/>
    </row>
    <row r="15" s="1" customFormat="1" ht="27" customHeight="1" spans="1:4">
      <c r="A15" s="10" t="s">
        <v>18</v>
      </c>
      <c r="B15" s="8">
        <f t="shared" si="1"/>
        <v>325.66</v>
      </c>
      <c r="C15" s="13">
        <f>110.01+120.75+94.9</f>
        <v>325.66</v>
      </c>
      <c r="D15" s="12"/>
    </row>
    <row r="16" s="1" customFormat="1" ht="27" customHeight="1" spans="1:4">
      <c r="A16" s="10" t="s">
        <v>19</v>
      </c>
      <c r="B16" s="8">
        <f t="shared" si="1"/>
        <v>907.06</v>
      </c>
      <c r="C16" s="12">
        <f>1.49+125.13+1.18+1.78</f>
        <v>129.58</v>
      </c>
      <c r="D16" s="12">
        <f>736.42+41.06</f>
        <v>777.48</v>
      </c>
    </row>
    <row r="17" s="1" customFormat="1" ht="27" customHeight="1" spans="1:4">
      <c r="A17" s="10" t="s">
        <v>20</v>
      </c>
      <c r="B17" s="8">
        <f t="shared" si="1"/>
        <v>1180.56</v>
      </c>
      <c r="C17" s="12">
        <f>256+82.22</f>
        <v>338.22</v>
      </c>
      <c r="D17" s="12">
        <v>842.34</v>
      </c>
    </row>
    <row r="18" s="1" customFormat="1" ht="27" customHeight="1" spans="1:4">
      <c r="A18" s="7" t="s">
        <v>21</v>
      </c>
      <c r="B18" s="8">
        <f>C18+D18</f>
        <v>20361.03</v>
      </c>
      <c r="C18" s="8">
        <f>C19+C26</f>
        <v>1014.55</v>
      </c>
      <c r="D18" s="8">
        <f>D19+D26</f>
        <v>19346.48</v>
      </c>
    </row>
    <row r="19" s="1" customFormat="1" ht="27" customHeight="1" spans="1:4">
      <c r="A19" s="7" t="s">
        <v>22</v>
      </c>
      <c r="B19" s="8">
        <f t="shared" si="1"/>
        <v>15969.79</v>
      </c>
      <c r="C19" s="8">
        <f>SUM(C20:C25)</f>
        <v>93.84</v>
      </c>
      <c r="D19" s="8">
        <f>SUM(D20:D25)</f>
        <v>15875.95</v>
      </c>
    </row>
    <row r="20" s="1" customFormat="1" ht="27" customHeight="1" spans="1:4">
      <c r="A20" s="10" t="s">
        <v>23</v>
      </c>
      <c r="B20" s="8">
        <f t="shared" si="1"/>
        <v>93.84</v>
      </c>
      <c r="C20" s="14">
        <v>93.84</v>
      </c>
      <c r="D20" s="14"/>
    </row>
    <row r="21" s="1" customFormat="1" ht="27" customHeight="1" spans="1:4">
      <c r="A21" s="10" t="s">
        <v>24</v>
      </c>
      <c r="B21" s="8">
        <f t="shared" si="1"/>
        <v>0</v>
      </c>
      <c r="C21" s="14"/>
      <c r="D21" s="14"/>
    </row>
    <row r="22" s="1" customFormat="1" ht="27" customHeight="1" spans="1:4">
      <c r="A22" s="10" t="s">
        <v>25</v>
      </c>
      <c r="B22" s="8">
        <f t="shared" si="1"/>
        <v>0</v>
      </c>
      <c r="C22" s="14"/>
      <c r="D22" s="14"/>
    </row>
    <row r="23" s="1" customFormat="1" ht="27" customHeight="1" spans="1:4">
      <c r="A23" s="10" t="s">
        <v>26</v>
      </c>
      <c r="B23" s="8">
        <f t="shared" si="1"/>
        <v>0</v>
      </c>
      <c r="C23" s="14"/>
      <c r="D23" s="14"/>
    </row>
    <row r="24" s="1" customFormat="1" ht="27" customHeight="1" spans="1:4">
      <c r="A24" s="10" t="s">
        <v>27</v>
      </c>
      <c r="B24" s="8">
        <f t="shared" si="1"/>
        <v>15875.95</v>
      </c>
      <c r="C24" s="15"/>
      <c r="D24" s="15">
        <v>15875.95</v>
      </c>
    </row>
    <row r="25" s="1" customFormat="1" ht="27" customHeight="1" spans="1:4">
      <c r="A25" s="10" t="s">
        <v>28</v>
      </c>
      <c r="B25" s="8">
        <f t="shared" si="1"/>
        <v>0</v>
      </c>
      <c r="C25" s="15"/>
      <c r="D25" s="15"/>
    </row>
    <row r="26" s="1" customFormat="1" ht="27" customHeight="1" spans="1:4">
      <c r="A26" s="7" t="s">
        <v>29</v>
      </c>
      <c r="B26" s="8">
        <f t="shared" si="1"/>
        <v>4391.24</v>
      </c>
      <c r="C26" s="11">
        <f>SUM(C27:C32)</f>
        <v>920.71</v>
      </c>
      <c r="D26" s="11">
        <f>SUM(D27:D32)</f>
        <v>3470.53</v>
      </c>
    </row>
    <row r="27" s="1" customFormat="1" ht="27" customHeight="1" spans="1:4">
      <c r="A27" s="10" t="s">
        <v>30</v>
      </c>
      <c r="B27" s="8">
        <f t="shared" si="1"/>
        <v>1795.67</v>
      </c>
      <c r="C27" s="16">
        <f>14.05+246.76+3.39+7.56+7.1</f>
        <v>278.86</v>
      </c>
      <c r="D27" s="16">
        <f>1159.11+357.7</f>
        <v>1516.81</v>
      </c>
    </row>
    <row r="28" s="1" customFormat="1" ht="27" customHeight="1" spans="1:4">
      <c r="A28" s="10" t="s">
        <v>31</v>
      </c>
      <c r="B28" s="8">
        <f t="shared" si="1"/>
        <v>352.53</v>
      </c>
      <c r="C28" s="16">
        <f>108.88+215.6</f>
        <v>324.48</v>
      </c>
      <c r="D28" s="16">
        <v>28.05</v>
      </c>
    </row>
    <row r="29" s="1" customFormat="1" ht="27" customHeight="1" spans="1:4">
      <c r="A29" s="10" t="s">
        <v>32</v>
      </c>
      <c r="B29" s="8">
        <f t="shared" si="1"/>
        <v>735.92</v>
      </c>
      <c r="C29" s="16">
        <v>13.19</v>
      </c>
      <c r="D29" s="16">
        <f>426.3+265.68+30.75</f>
        <v>722.73</v>
      </c>
    </row>
    <row r="30" s="1" customFormat="1" ht="27" customHeight="1" spans="1:4">
      <c r="A30" s="10" t="s">
        <v>33</v>
      </c>
      <c r="B30" s="8">
        <f t="shared" si="1"/>
        <v>215.69</v>
      </c>
      <c r="C30" s="16">
        <f>120.75+94.94</f>
        <v>215.69</v>
      </c>
      <c r="D30" s="16"/>
    </row>
    <row r="31" s="1" customFormat="1" ht="27" customHeight="1" spans="1:4">
      <c r="A31" s="10" t="s">
        <v>34</v>
      </c>
      <c r="B31" s="8">
        <f t="shared" si="1"/>
        <v>1209.21</v>
      </c>
      <c r="C31" s="13">
        <f>4.49+1.78</f>
        <v>6.27</v>
      </c>
      <c r="D31" s="12">
        <f>425.48+736.4+41.06</f>
        <v>1202.94</v>
      </c>
    </row>
    <row r="32" s="1" customFormat="1" ht="27" customHeight="1" spans="1:4">
      <c r="A32" s="10" t="s">
        <v>35</v>
      </c>
      <c r="B32" s="8">
        <f t="shared" si="1"/>
        <v>82.22</v>
      </c>
      <c r="C32" s="16">
        <v>82.22</v>
      </c>
      <c r="D32" s="16"/>
    </row>
    <row r="33" ht="21" customHeight="1" spans="1:4">
      <c r="A33" s="17" t="s">
        <v>36</v>
      </c>
      <c r="B33" s="18"/>
      <c r="C33" s="18"/>
      <c r="D33" s="18"/>
    </row>
  </sheetData>
  <mergeCells count="2">
    <mergeCell ref="A1:D1"/>
    <mergeCell ref="A33:D33"/>
  </mergeCells>
  <printOptions horizontalCentered="1"/>
  <pageMargins left="0" right="0" top="0" bottom="0" header="0.5" footer="0.5"/>
  <pageSetup paperSize="9" scale="84" fitToHeight="2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绮梦1369367186</cp:lastModifiedBy>
  <dcterms:created xsi:type="dcterms:W3CDTF">2020-03-06T07:59:00Z</dcterms:created>
  <dcterms:modified xsi:type="dcterms:W3CDTF">2022-09-13T08:26:15Z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430F7E71BA104402AB229DA3A8EB0729</vt:lpwstr>
  </property>
</Properties>
</file>