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财政专项2021.1-11月" sheetId="1" r:id="rId1"/>
  </sheets>
  <definedNames>
    <definedName name="_xlnm.Print_Titles" localSheetId="0">'财政专项2021.1-11月'!$3:$4</definedName>
  </definedNames>
  <calcPr calcId="144525"/>
</workbook>
</file>

<file path=xl/sharedStrings.xml><?xml version="1.0" encoding="utf-8"?>
<sst xmlns="http://schemas.openxmlformats.org/spreadsheetml/2006/main" count="243" uniqueCount="180">
  <si>
    <t>炎陵县林业局2021年度1-11月财政专项资金分配使用情况表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</si>
  <si>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</si>
  <si>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</si>
  <si>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</si>
  <si>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</si>
  <si>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</si>
  <si>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</si>
  <si>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</si>
  <si>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</si>
  <si>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</si>
  <si>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</si>
  <si>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截至11月30日止余额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</si>
  <si>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</si>
  <si>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</si>
  <si>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</si>
  <si>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</si>
  <si>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</si>
  <si>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</si>
  <si>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</si>
  <si>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国库集中支付、财政实拨</t>
  </si>
  <si>
    <t>炎陵县财政局、三个国有林场</t>
  </si>
  <si>
    <t>建档立卡贫困户生态护林员管护补助（2021.1-6）、2021年天然林商业性停伐补助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</si>
  <si>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</si>
  <si>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</si>
  <si>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</si>
  <si>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</si>
  <si>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</si>
  <si>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</si>
  <si>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</si>
  <si>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</si>
  <si>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</si>
  <si>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</si>
  <si>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</si>
  <si>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</si>
  <si>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公共管护费2.25元/亩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</si>
  <si>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</si>
  <si>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</si>
  <si>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</si>
  <si>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</si>
  <si>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</si>
  <si>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</si>
  <si>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</si>
  <si>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</si>
  <si>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</si>
  <si>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</si>
  <si>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</si>
  <si>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</si>
  <si>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</si>
  <si>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</si>
  <si>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</si>
  <si>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</si>
  <si>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</si>
  <si>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</si>
  <si>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</si>
  <si>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</si>
  <si>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</si>
  <si>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</si>
  <si>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</si>
  <si>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</si>
  <si>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</si>
  <si>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</si>
  <si>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</si>
  <si>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</si>
  <si>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</si>
  <si>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</si>
  <si>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</si>
  <si>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</si>
  <si>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</si>
  <si>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</si>
  <si>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</si>
  <si>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</si>
  <si>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</si>
  <si>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</si>
  <si>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</si>
  <si>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</si>
  <si>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</si>
  <si>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</si>
  <si>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</si>
  <si>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</si>
  <si>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生态公益林村组集体部分及公益林管护费支出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</si>
  <si>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</si>
  <si>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</si>
  <si>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</si>
  <si>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</si>
  <si>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</si>
  <si>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</si>
  <si>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</si>
  <si>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</si>
  <si>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</si>
  <si>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</si>
  <si>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</si>
  <si>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</si>
  <si>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</si>
  <si>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</si>
  <si>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</si>
  <si>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</si>
  <si>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</si>
  <si>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</si>
  <si>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</si>
  <si>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</si>
  <si>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</si>
  <si>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</si>
  <si>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</si>
  <si>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</si>
  <si>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</si>
  <si>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</si>
  <si>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</si>
  <si>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</si>
  <si>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</si>
  <si>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</si>
  <si>
    <t>株洲市禁食陆生野生动物人工繁育主体退出补偿市级（奖励）资金</t>
  </si>
  <si>
    <t>株财国指〔2021〕14号</t>
  </si>
  <si>
    <t>禁食陆生野生动物人工繁育主体退出补偿市级（奖励）资金</t>
  </si>
  <si>
    <t>人工繁育野生动物户主</t>
  </si>
  <si>
    <t>禁食陆生野生动物人工繁育主体退出补偿奖励</t>
  </si>
  <si>
    <t>2019年中央财政天然商品林集体和个人管护补助资金</t>
  </si>
  <si>
    <t>湘财预〔2019〕209号</t>
  </si>
  <si>
    <t>2019年天然商品林集体和个人管护补助</t>
  </si>
  <si>
    <t>集体和个人15.75元/亩（含管护费2.25元/亩）</t>
  </si>
  <si>
    <t>炎陵县财政局、各村组集体等</t>
  </si>
  <si>
    <t>2020年集体和个人天然林停伐管护补助</t>
  </si>
  <si>
    <t>湘财预〔2019〕294号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</si>
  <si>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年集体和个人天然林停伐管护补助</t>
    </r>
  </si>
  <si>
    <t>2019年及2020年天然商品林集体和个人管护补助</t>
  </si>
  <si>
    <t>2020年省级财政专项扶贫资金</t>
  </si>
  <si>
    <t>湘财预〔2020〕258号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</si>
  <si>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年省级财政专项扶贫资金</t>
    </r>
  </si>
  <si>
    <t>退养贫困户</t>
  </si>
  <si>
    <t>退养贫困户转产转业帮扶资金</t>
  </si>
  <si>
    <t>2020年第二批中央财政林业改革发展资金</t>
  </si>
  <si>
    <t>湘财预〔2020〕135号</t>
  </si>
  <si>
    <t>2020年集体和个人所有天然商品林管护补助、2020年中央财政森林抚育补助、2020年中央财政油茶低改低效改造补助、2020年中央财政国家级自然保护区补助</t>
  </si>
  <si>
    <t>森林抚育200元/亩</t>
  </si>
  <si>
    <t>2020年中央财政森林抚育补助、2020年中央财政油茶低改低效改造补助</t>
  </si>
  <si>
    <t>2018年集体和个人天然商品林管护补助资金</t>
  </si>
  <si>
    <t>湘财农指〔2018〕111号</t>
  </si>
  <si>
    <t>2018年集体和个人天然商品林管护补助</t>
  </si>
  <si>
    <t>2021年营林绿化</t>
  </si>
  <si>
    <t>炎政发〔2021〕2号</t>
  </si>
  <si>
    <t>营林、绿化</t>
  </si>
  <si>
    <t>营林绿化专项下乡差旅费用</t>
  </si>
  <si>
    <t>2021年中央林业改革发展资金</t>
  </si>
  <si>
    <t>湘财预〔2020〕335号</t>
  </si>
  <si>
    <t>2021年中央财政森林防火资金</t>
  </si>
  <si>
    <t>湖南有限炎陵网络有限公司等</t>
  </si>
  <si>
    <t>森林防火</t>
  </si>
  <si>
    <t>2019年集体和个人天然商品林管护补助资金</t>
  </si>
  <si>
    <t>湘财建二指〔2018〕88号</t>
  </si>
  <si>
    <t>湖南省农林工业勘察设计研究总院</t>
  </si>
  <si>
    <t>2019年集体和个人天然商品林管护补助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</si>
  <si>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</si>
  <si>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</si>
  <si>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</si>
  <si>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</si>
  <si>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炎陵县财政局</t>
  </si>
  <si>
    <t>2021年中央和省级森林生态效益补偿资金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</si>
  <si>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</si>
  <si>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</si>
  <si>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</si>
  <si>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潘华林</t>
  </si>
  <si>
    <t>桃源洞国有林场横山工区竹林道示范路建设工程</t>
  </si>
  <si>
    <t>2021年农村道路绿化</t>
  </si>
  <si>
    <t>农村道路绿化</t>
  </si>
  <si>
    <t>农村道路绿化和村庄绿化</t>
  </si>
  <si>
    <t>2021年第一批省级林业生态保护修复及发展资金</t>
  </si>
  <si>
    <t>湘财资环指〔2020〕75号</t>
  </si>
  <si>
    <t>省级财政森林旅游与康养、省级财政林业有害生物防治补助、省级财政生态廊道补助</t>
  </si>
  <si>
    <t>湖南江山美生态科技有限公司等</t>
  </si>
  <si>
    <t>炎帝陵松材线虫病防治项目经费、2021年生态廊道建设</t>
  </si>
  <si>
    <t>第二批2021年中央林业草原生态保护恢复资金</t>
  </si>
  <si>
    <t>湘财预〔2021〕182号</t>
  </si>
  <si>
    <t>第二批全面停止天然林商业性采伐补助、第二批生态护林员补助</t>
  </si>
  <si>
    <t>三个国有林场</t>
  </si>
  <si>
    <t>2021年中央财政国有林场天然林商业性停伐补助</t>
  </si>
  <si>
    <t>2021年中央财政专项扶贫资金</t>
  </si>
  <si>
    <t>湘财预〔2020〕329号</t>
  </si>
  <si>
    <t>国有贫困林场扶贫资金</t>
  </si>
  <si>
    <t>2021年中央财政衔接推进乡村振兴补助资金</t>
  </si>
  <si>
    <t>湘财预〔2021〕98号</t>
  </si>
  <si>
    <t>欠发达国有林场巩固提升</t>
  </si>
</sst>
</file>

<file path=xl/styles.xml><?xml version="1.0" encoding="utf-8"?>
<styleSheet xmlns="http://schemas.openxmlformats.org/spreadsheetml/2006/main">
  <numFmts count="8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_);[Red]\(#,##0\)"/>
    <numFmt numFmtId="179" formatCode="#,##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6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0" borderId="0"/>
    <xf numFmtId="0" fontId="9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9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9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2"/>
  <sheetViews>
    <sheetView showZeros="0" tabSelected="1" zoomScale="85" zoomScaleNormal="85" workbookViewId="0">
      <pane xSplit="3" ySplit="5" topLeftCell="D6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82.2" style="2" customWidth="1"/>
    <col min="5" max="5" width="15.125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3" customWidth="1"/>
    <col min="10" max="10" width="15" style="2" customWidth="1"/>
    <col min="11" max="11" width="38.2333333333333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29"/>
      <c r="J1" s="4"/>
      <c r="K1" s="4"/>
      <c r="L1" s="4"/>
      <c r="M1" s="4"/>
    </row>
    <row r="2" ht="23" customHeight="1" spans="13:13">
      <c r="M2" s="30" t="s">
        <v>1</v>
      </c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 t="s">
        <v>10</v>
      </c>
      <c r="J3" s="5"/>
      <c r="K3" s="5"/>
      <c r="L3" s="5" t="s">
        <v>11</v>
      </c>
      <c r="M3" s="5" t="s">
        <v>12</v>
      </c>
    </row>
    <row r="4" ht="18" customHeight="1" spans="1:13">
      <c r="A4" s="5"/>
      <c r="B4" s="5"/>
      <c r="C4" s="5"/>
      <c r="D4" s="5"/>
      <c r="E4" s="7"/>
      <c r="F4" s="7"/>
      <c r="G4" s="7"/>
      <c r="H4" s="7"/>
      <c r="I4" s="22" t="s">
        <v>6</v>
      </c>
      <c r="J4" s="5" t="s">
        <v>13</v>
      </c>
      <c r="K4" s="5" t="s">
        <v>5</v>
      </c>
      <c r="L4" s="5"/>
      <c r="M4" s="5"/>
    </row>
    <row r="5" ht="33.95" customHeight="1" spans="1:13">
      <c r="A5" s="5" t="s">
        <v>14</v>
      </c>
      <c r="B5" s="8" t="s">
        <v>15</v>
      </c>
      <c r="C5" s="9"/>
      <c r="D5" s="9"/>
      <c r="E5" s="10">
        <f t="shared" ref="E5:I5" si="0">SUM(E6:E59)</f>
        <v>68117153.5</v>
      </c>
      <c r="F5" s="10">
        <f t="shared" si="0"/>
        <v>68117153.5</v>
      </c>
      <c r="G5" s="10">
        <f t="shared" ref="G5:K5" si="1">SUM(G6:G25)</f>
        <v>0</v>
      </c>
      <c r="H5" s="10">
        <f t="shared" si="1"/>
        <v>0</v>
      </c>
      <c r="I5" s="22">
        <f t="shared" si="0"/>
        <v>48523955.22</v>
      </c>
      <c r="J5" s="10">
        <f t="shared" si="1"/>
        <v>0</v>
      </c>
      <c r="K5" s="10">
        <f t="shared" si="1"/>
        <v>0</v>
      </c>
      <c r="L5" s="10">
        <f>SUM(L6:L59)</f>
        <v>19593198.28</v>
      </c>
      <c r="M5" s="31"/>
    </row>
    <row r="6" s="1" customFormat="1" ht="31" customHeight="1" spans="1:13">
      <c r="A6" s="5">
        <v>1</v>
      </c>
      <c r="B6" s="11" t="s">
        <v>16</v>
      </c>
      <c r="C6" s="5" t="s">
        <v>17</v>
      </c>
      <c r="D6" s="5" t="s">
        <v>18</v>
      </c>
      <c r="E6" s="10">
        <v>10370000</v>
      </c>
      <c r="F6" s="10">
        <f t="shared" ref="F6:F41" si="2">E6</f>
        <v>10370000</v>
      </c>
      <c r="G6" s="12"/>
      <c r="H6" s="13" t="s">
        <v>19</v>
      </c>
      <c r="I6" s="22">
        <f>691200+6530000+691200+691200</f>
        <v>8603600</v>
      </c>
      <c r="J6" s="13" t="s">
        <v>20</v>
      </c>
      <c r="K6" s="13" t="s">
        <v>21</v>
      </c>
      <c r="L6" s="22">
        <f t="shared" ref="L6:L41" si="3">E6-I6</f>
        <v>1766400</v>
      </c>
      <c r="M6" s="16"/>
    </row>
    <row r="7" ht="31" customHeight="1" spans="1:13">
      <c r="A7" s="5">
        <v>2</v>
      </c>
      <c r="B7" s="14" t="s">
        <v>22</v>
      </c>
      <c r="C7" s="15" t="s">
        <v>23</v>
      </c>
      <c r="D7" s="5" t="s">
        <v>24</v>
      </c>
      <c r="E7" s="10">
        <f>394756.53+78000</f>
        <v>472756.53</v>
      </c>
      <c r="F7" s="10">
        <f t="shared" si="2"/>
        <v>472756.53</v>
      </c>
      <c r="G7" s="16"/>
      <c r="H7" s="16" t="s">
        <v>25</v>
      </c>
      <c r="I7" s="22">
        <f>394276.1+480</f>
        <v>394756.1</v>
      </c>
      <c r="J7" s="16" t="s">
        <v>26</v>
      </c>
      <c r="K7" s="16" t="s">
        <v>24</v>
      </c>
      <c r="L7" s="22">
        <f t="shared" si="3"/>
        <v>78000.4300000001</v>
      </c>
      <c r="M7" s="5"/>
    </row>
    <row r="8" ht="31" customHeight="1" spans="1:13">
      <c r="A8" s="5">
        <v>3</v>
      </c>
      <c r="B8" s="17" t="s">
        <v>27</v>
      </c>
      <c r="C8" s="15" t="s">
        <v>23</v>
      </c>
      <c r="D8" s="11" t="s">
        <v>28</v>
      </c>
      <c r="E8" s="10">
        <f>261163+1749</f>
        <v>262912</v>
      </c>
      <c r="F8" s="10">
        <f t="shared" si="2"/>
        <v>262912</v>
      </c>
      <c r="G8" s="16"/>
      <c r="H8" s="18" t="s">
        <v>29</v>
      </c>
      <c r="I8" s="22">
        <f>260552.8+2287.2</f>
        <v>262840</v>
      </c>
      <c r="J8" s="18" t="s">
        <v>30</v>
      </c>
      <c r="K8" s="11" t="s">
        <v>28</v>
      </c>
      <c r="L8" s="22">
        <f t="shared" si="3"/>
        <v>72</v>
      </c>
      <c r="M8" s="5"/>
    </row>
    <row r="9" ht="31" customHeight="1" spans="1:13">
      <c r="A9" s="5">
        <v>4</v>
      </c>
      <c r="B9" s="17" t="s">
        <v>31</v>
      </c>
      <c r="C9" s="15" t="s">
        <v>32</v>
      </c>
      <c r="D9" s="11" t="s">
        <v>33</v>
      </c>
      <c r="E9" s="10">
        <v>37044</v>
      </c>
      <c r="F9" s="10">
        <f t="shared" si="2"/>
        <v>37044</v>
      </c>
      <c r="G9" s="19" t="s">
        <v>34</v>
      </c>
      <c r="H9" s="16" t="s">
        <v>25</v>
      </c>
      <c r="I9" s="22">
        <v>37044</v>
      </c>
      <c r="J9" s="16" t="s">
        <v>35</v>
      </c>
      <c r="K9" s="16" t="s">
        <v>36</v>
      </c>
      <c r="L9" s="22">
        <f t="shared" si="3"/>
        <v>0</v>
      </c>
      <c r="M9" s="5"/>
    </row>
    <row r="10" ht="31" customHeight="1" spans="1:13">
      <c r="A10" s="5">
        <v>5</v>
      </c>
      <c r="B10" s="17" t="s">
        <v>37</v>
      </c>
      <c r="C10" s="15" t="s">
        <v>38</v>
      </c>
      <c r="D10" s="11" t="s">
        <v>39</v>
      </c>
      <c r="E10" s="10">
        <v>3040</v>
      </c>
      <c r="F10" s="10">
        <f t="shared" si="2"/>
        <v>3040</v>
      </c>
      <c r="G10" s="18"/>
      <c r="H10" s="18" t="s">
        <v>25</v>
      </c>
      <c r="I10" s="22">
        <v>3040</v>
      </c>
      <c r="J10" s="5" t="s">
        <v>40</v>
      </c>
      <c r="K10" s="5" t="s">
        <v>41</v>
      </c>
      <c r="L10" s="22">
        <f t="shared" si="3"/>
        <v>0</v>
      </c>
      <c r="M10" s="5"/>
    </row>
    <row r="11" ht="31" customHeight="1" spans="1:13">
      <c r="A11" s="5">
        <v>6</v>
      </c>
      <c r="B11" s="17" t="s">
        <v>42</v>
      </c>
      <c r="C11" s="15" t="s">
        <v>43</v>
      </c>
      <c r="D11" s="11" t="s">
        <v>44</v>
      </c>
      <c r="E11" s="10">
        <v>1000000</v>
      </c>
      <c r="F11" s="10">
        <f t="shared" si="2"/>
        <v>1000000</v>
      </c>
      <c r="G11" s="5"/>
      <c r="H11" s="16" t="s">
        <v>25</v>
      </c>
      <c r="I11" s="22">
        <v>1000000</v>
      </c>
      <c r="J11" s="5" t="s">
        <v>45</v>
      </c>
      <c r="K11" s="5" t="s">
        <v>46</v>
      </c>
      <c r="L11" s="22">
        <f t="shared" si="3"/>
        <v>0</v>
      </c>
      <c r="M11" s="5"/>
    </row>
    <row r="12" ht="31" customHeight="1" spans="1:13">
      <c r="A12" s="5">
        <v>7</v>
      </c>
      <c r="B12" s="14" t="s">
        <v>47</v>
      </c>
      <c r="C12" s="15" t="s">
        <v>48</v>
      </c>
      <c r="D12" s="11" t="s">
        <v>49</v>
      </c>
      <c r="E12" s="10">
        <v>500000</v>
      </c>
      <c r="F12" s="10">
        <f t="shared" si="2"/>
        <v>500000</v>
      </c>
      <c r="G12" s="5"/>
      <c r="H12" s="18" t="s">
        <v>25</v>
      </c>
      <c r="I12" s="22">
        <v>500000</v>
      </c>
      <c r="J12" s="5" t="s">
        <v>50</v>
      </c>
      <c r="K12" s="5" t="s">
        <v>49</v>
      </c>
      <c r="L12" s="22">
        <f t="shared" si="3"/>
        <v>0</v>
      </c>
      <c r="M12" s="5"/>
    </row>
    <row r="13" ht="31" customHeight="1" spans="1:13">
      <c r="A13" s="5">
        <v>8</v>
      </c>
      <c r="B13" s="17" t="s">
        <v>51</v>
      </c>
      <c r="C13" s="15" t="s">
        <v>52</v>
      </c>
      <c r="D13" s="11" t="s">
        <v>53</v>
      </c>
      <c r="E13" s="10">
        <v>200000</v>
      </c>
      <c r="F13" s="10">
        <f t="shared" si="2"/>
        <v>200000</v>
      </c>
      <c r="G13" s="5"/>
      <c r="H13" s="16" t="s">
        <v>25</v>
      </c>
      <c r="I13" s="22">
        <v>100000</v>
      </c>
      <c r="J13" s="5" t="s">
        <v>45</v>
      </c>
      <c r="K13" s="5" t="s">
        <v>54</v>
      </c>
      <c r="L13" s="22">
        <f t="shared" si="3"/>
        <v>100000</v>
      </c>
      <c r="M13" s="5"/>
    </row>
    <row r="14" ht="31" customHeight="1" spans="1:13">
      <c r="A14" s="5">
        <v>9</v>
      </c>
      <c r="B14" s="17" t="s">
        <v>55</v>
      </c>
      <c r="C14" s="20" t="s">
        <v>56</v>
      </c>
      <c r="D14" s="11" t="s">
        <v>57</v>
      </c>
      <c r="E14" s="10">
        <v>1000000</v>
      </c>
      <c r="F14" s="10">
        <f t="shared" si="2"/>
        <v>1000000</v>
      </c>
      <c r="G14" s="5"/>
      <c r="H14" s="18" t="s">
        <v>25</v>
      </c>
      <c r="I14" s="22">
        <f>532872.59+144880+2500+129780</f>
        <v>810032.59</v>
      </c>
      <c r="J14" s="5" t="s">
        <v>58</v>
      </c>
      <c r="K14" s="5" t="s">
        <v>59</v>
      </c>
      <c r="L14" s="22">
        <f t="shared" si="3"/>
        <v>189967.41</v>
      </c>
      <c r="M14" s="5"/>
    </row>
    <row r="15" ht="31" customHeight="1" spans="1:13">
      <c r="A15" s="5">
        <v>10</v>
      </c>
      <c r="B15" s="17" t="s">
        <v>60</v>
      </c>
      <c r="C15" s="20" t="s">
        <v>61</v>
      </c>
      <c r="D15" s="11" t="s">
        <v>62</v>
      </c>
      <c r="E15" s="10">
        <v>80000</v>
      </c>
      <c r="F15" s="10">
        <f t="shared" si="2"/>
        <v>80000</v>
      </c>
      <c r="G15" s="5"/>
      <c r="H15" s="18" t="s">
        <v>25</v>
      </c>
      <c r="I15" s="22">
        <v>80000</v>
      </c>
      <c r="J15" s="5" t="s">
        <v>63</v>
      </c>
      <c r="K15" s="5" t="s">
        <v>64</v>
      </c>
      <c r="L15" s="22">
        <f t="shared" si="3"/>
        <v>0</v>
      </c>
      <c r="M15" s="5"/>
    </row>
    <row r="16" ht="31" customHeight="1" spans="1:13">
      <c r="A16" s="5">
        <v>11</v>
      </c>
      <c r="B16" s="17" t="s">
        <v>65</v>
      </c>
      <c r="C16" s="20" t="s">
        <v>66</v>
      </c>
      <c r="D16" s="11" t="s">
        <v>67</v>
      </c>
      <c r="E16" s="10">
        <v>125000</v>
      </c>
      <c r="F16" s="10">
        <f t="shared" si="2"/>
        <v>125000</v>
      </c>
      <c r="G16" s="5"/>
      <c r="H16" s="18" t="s">
        <v>25</v>
      </c>
      <c r="I16" s="22">
        <v>75000</v>
      </c>
      <c r="J16" s="5" t="s">
        <v>68</v>
      </c>
      <c r="K16" s="5" t="s">
        <v>67</v>
      </c>
      <c r="L16" s="22">
        <f t="shared" si="3"/>
        <v>50000</v>
      </c>
      <c r="M16" s="5"/>
    </row>
    <row r="17" ht="31" customHeight="1" spans="1:13">
      <c r="A17" s="5">
        <v>12</v>
      </c>
      <c r="B17" s="17" t="s">
        <v>69</v>
      </c>
      <c r="C17" s="20" t="s">
        <v>70</v>
      </c>
      <c r="D17" s="11" t="s">
        <v>71</v>
      </c>
      <c r="E17" s="10">
        <v>880180</v>
      </c>
      <c r="F17" s="10">
        <f t="shared" si="2"/>
        <v>880180</v>
      </c>
      <c r="G17" s="21" t="s">
        <v>34</v>
      </c>
      <c r="H17" s="18" t="s">
        <v>25</v>
      </c>
      <c r="I17" s="22">
        <f>100000+220500+7180+100000</f>
        <v>427680</v>
      </c>
      <c r="J17" s="11" t="s">
        <v>72</v>
      </c>
      <c r="K17" s="5" t="s">
        <v>73</v>
      </c>
      <c r="L17" s="22">
        <f t="shared" si="3"/>
        <v>452500</v>
      </c>
      <c r="M17" s="5"/>
    </row>
    <row r="18" ht="31" customHeight="1" spans="1:13">
      <c r="A18" s="5">
        <v>13</v>
      </c>
      <c r="B18" s="17" t="s">
        <v>74</v>
      </c>
      <c r="C18" s="20" t="s">
        <v>75</v>
      </c>
      <c r="D18" s="11" t="s">
        <v>76</v>
      </c>
      <c r="E18" s="10">
        <v>3840407.87</v>
      </c>
      <c r="F18" s="10">
        <f t="shared" si="2"/>
        <v>3840407.87</v>
      </c>
      <c r="G18" s="21" t="s">
        <v>77</v>
      </c>
      <c r="H18" s="18" t="s">
        <v>25</v>
      </c>
      <c r="I18" s="22">
        <f>265280+1998102.2+223500+2480+99889+57678+50000+30000+35400+247500</f>
        <v>3009829.2</v>
      </c>
      <c r="J18" s="5" t="s">
        <v>78</v>
      </c>
      <c r="K18" s="5" t="s">
        <v>79</v>
      </c>
      <c r="L18" s="22">
        <f t="shared" si="3"/>
        <v>830578.67</v>
      </c>
      <c r="M18" s="5"/>
    </row>
    <row r="19" s="2" customFormat="1" ht="31" customHeight="1" spans="1:13">
      <c r="A19" s="5">
        <v>14</v>
      </c>
      <c r="B19" s="17" t="s">
        <v>80</v>
      </c>
      <c r="C19" s="20" t="s">
        <v>81</v>
      </c>
      <c r="D19" s="11" t="s">
        <v>82</v>
      </c>
      <c r="E19" s="10">
        <v>1435300</v>
      </c>
      <c r="F19" s="10">
        <f t="shared" si="2"/>
        <v>1435300</v>
      </c>
      <c r="G19" s="5" t="s">
        <v>83</v>
      </c>
      <c r="H19" s="18" t="s">
        <v>25</v>
      </c>
      <c r="I19" s="22">
        <f>184400+915600+12152+17706.8+2150+7991.2</f>
        <v>1140000</v>
      </c>
      <c r="J19" s="5" t="s">
        <v>78</v>
      </c>
      <c r="K19" s="5" t="s">
        <v>84</v>
      </c>
      <c r="L19" s="22">
        <f t="shared" si="3"/>
        <v>295300</v>
      </c>
      <c r="M19" s="5"/>
    </row>
    <row r="20" ht="31" customHeight="1" spans="1:13">
      <c r="A20" s="5">
        <v>15</v>
      </c>
      <c r="B20" s="17" t="s">
        <v>85</v>
      </c>
      <c r="C20" s="20" t="s">
        <v>86</v>
      </c>
      <c r="D20" s="11" t="s">
        <v>87</v>
      </c>
      <c r="E20" s="10">
        <v>70000</v>
      </c>
      <c r="F20" s="10">
        <f t="shared" si="2"/>
        <v>70000</v>
      </c>
      <c r="G20" s="5"/>
      <c r="H20" s="18" t="s">
        <v>25</v>
      </c>
      <c r="I20" s="22">
        <v>70000</v>
      </c>
      <c r="J20" s="5" t="s">
        <v>88</v>
      </c>
      <c r="K20" s="5" t="s">
        <v>89</v>
      </c>
      <c r="L20" s="22">
        <f t="shared" si="3"/>
        <v>0</v>
      </c>
      <c r="M20" s="5"/>
    </row>
    <row r="21" ht="31" customHeight="1" spans="1:13">
      <c r="A21" s="5">
        <v>16</v>
      </c>
      <c r="B21" s="17" t="s">
        <v>90</v>
      </c>
      <c r="C21" s="20" t="s">
        <v>91</v>
      </c>
      <c r="D21" s="11" t="s">
        <v>92</v>
      </c>
      <c r="E21" s="10">
        <v>600000</v>
      </c>
      <c r="F21" s="10">
        <f t="shared" si="2"/>
        <v>600000</v>
      </c>
      <c r="G21" s="5"/>
      <c r="H21" s="18" t="s">
        <v>25</v>
      </c>
      <c r="I21" s="22">
        <v>499316.08</v>
      </c>
      <c r="J21" s="5" t="s">
        <v>93</v>
      </c>
      <c r="K21" s="5" t="s">
        <v>92</v>
      </c>
      <c r="L21" s="22">
        <f t="shared" si="3"/>
        <v>100683.92</v>
      </c>
      <c r="M21" s="5"/>
    </row>
    <row r="22" ht="31" customHeight="1" spans="1:13">
      <c r="A22" s="5">
        <v>17</v>
      </c>
      <c r="B22" s="17" t="s">
        <v>94</v>
      </c>
      <c r="C22" s="20" t="s">
        <v>95</v>
      </c>
      <c r="D22" s="11" t="s">
        <v>96</v>
      </c>
      <c r="E22" s="10">
        <v>200000</v>
      </c>
      <c r="F22" s="10">
        <f t="shared" si="2"/>
        <v>200000</v>
      </c>
      <c r="G22" s="5"/>
      <c r="H22" s="18" t="s">
        <v>25</v>
      </c>
      <c r="I22" s="22">
        <v>200000</v>
      </c>
      <c r="J22" s="5" t="s">
        <v>97</v>
      </c>
      <c r="K22" s="5" t="s">
        <v>54</v>
      </c>
      <c r="L22" s="22">
        <f t="shared" si="3"/>
        <v>0</v>
      </c>
      <c r="M22" s="5"/>
    </row>
    <row r="23" ht="31" customHeight="1" spans="1:13">
      <c r="A23" s="5">
        <v>18</v>
      </c>
      <c r="B23" s="17" t="s">
        <v>98</v>
      </c>
      <c r="C23" s="20" t="s">
        <v>99</v>
      </c>
      <c r="D23" s="11" t="s">
        <v>100</v>
      </c>
      <c r="E23" s="10">
        <v>700000</v>
      </c>
      <c r="F23" s="10">
        <f t="shared" si="2"/>
        <v>700000</v>
      </c>
      <c r="G23" s="5"/>
      <c r="H23" s="18" t="s">
        <v>25</v>
      </c>
      <c r="I23" s="22">
        <f>100000+10000</f>
        <v>110000</v>
      </c>
      <c r="J23" s="11" t="s">
        <v>101</v>
      </c>
      <c r="K23" s="5" t="s">
        <v>102</v>
      </c>
      <c r="L23" s="22">
        <f t="shared" si="3"/>
        <v>590000</v>
      </c>
      <c r="M23" s="5"/>
    </row>
    <row r="24" ht="31" customHeight="1" spans="1:13">
      <c r="A24" s="5">
        <v>19</v>
      </c>
      <c r="B24" s="14" t="s">
        <v>103</v>
      </c>
      <c r="C24" s="20" t="s">
        <v>104</v>
      </c>
      <c r="D24" s="11" t="s">
        <v>105</v>
      </c>
      <c r="E24" s="10">
        <v>200000</v>
      </c>
      <c r="F24" s="10">
        <f t="shared" si="2"/>
        <v>200000</v>
      </c>
      <c r="G24" s="5"/>
      <c r="H24" s="18" t="s">
        <v>25</v>
      </c>
      <c r="I24" s="22">
        <v>200000</v>
      </c>
      <c r="J24" s="5" t="s">
        <v>106</v>
      </c>
      <c r="K24" s="5" t="s">
        <v>105</v>
      </c>
      <c r="L24" s="22">
        <f t="shared" si="3"/>
        <v>0</v>
      </c>
      <c r="M24" s="5"/>
    </row>
    <row r="25" ht="31" customHeight="1" spans="1:13">
      <c r="A25" s="5">
        <v>20</v>
      </c>
      <c r="B25" s="5" t="s">
        <v>107</v>
      </c>
      <c r="C25" s="5" t="s">
        <v>108</v>
      </c>
      <c r="D25" s="5" t="s">
        <v>109</v>
      </c>
      <c r="E25" s="10">
        <v>100000</v>
      </c>
      <c r="F25" s="10">
        <f t="shared" si="2"/>
        <v>100000</v>
      </c>
      <c r="G25" s="5"/>
      <c r="H25" s="18" t="s">
        <v>25</v>
      </c>
      <c r="I25" s="22">
        <v>100000</v>
      </c>
      <c r="J25" s="5" t="s">
        <v>63</v>
      </c>
      <c r="K25" s="5" t="s">
        <v>64</v>
      </c>
      <c r="L25" s="22">
        <f t="shared" si="3"/>
        <v>0</v>
      </c>
      <c r="M25" s="5"/>
    </row>
    <row r="26" s="1" customFormat="1" ht="31" customHeight="1" spans="1:13">
      <c r="A26" s="5">
        <v>21</v>
      </c>
      <c r="B26" s="5" t="s">
        <v>110</v>
      </c>
      <c r="C26" s="5" t="s">
        <v>111</v>
      </c>
      <c r="D26" s="5" t="s">
        <v>112</v>
      </c>
      <c r="E26" s="22">
        <v>16402.1</v>
      </c>
      <c r="F26" s="10">
        <f t="shared" si="2"/>
        <v>16402.1</v>
      </c>
      <c r="G26" s="5"/>
      <c r="H26" s="18" t="s">
        <v>25</v>
      </c>
      <c r="I26" s="22">
        <v>16402.1</v>
      </c>
      <c r="J26" s="5" t="s">
        <v>113</v>
      </c>
      <c r="K26" s="5" t="s">
        <v>114</v>
      </c>
      <c r="L26" s="22">
        <f t="shared" si="3"/>
        <v>0</v>
      </c>
      <c r="M26" s="5"/>
    </row>
    <row r="27" s="1" customFormat="1" ht="31" customHeight="1" spans="1:13">
      <c r="A27" s="5">
        <v>22</v>
      </c>
      <c r="B27" s="5" t="s">
        <v>115</v>
      </c>
      <c r="C27" s="5" t="s">
        <v>116</v>
      </c>
      <c r="D27" s="23" t="s">
        <v>117</v>
      </c>
      <c r="E27" s="22">
        <f>1325795+225000</f>
        <v>1550795</v>
      </c>
      <c r="F27" s="10">
        <f t="shared" si="2"/>
        <v>1550795</v>
      </c>
      <c r="G27" s="21" t="s">
        <v>118</v>
      </c>
      <c r="H27" s="18" t="s">
        <v>25</v>
      </c>
      <c r="I27" s="22">
        <f>1325795+225000</f>
        <v>1550795</v>
      </c>
      <c r="J27" s="5" t="s">
        <v>119</v>
      </c>
      <c r="K27" s="23" t="s">
        <v>117</v>
      </c>
      <c r="L27" s="22">
        <f t="shared" si="3"/>
        <v>0</v>
      </c>
      <c r="M27" s="5"/>
    </row>
    <row r="28" s="1" customFormat="1" ht="31" customHeight="1" spans="1:13">
      <c r="A28" s="5">
        <v>23</v>
      </c>
      <c r="B28" s="5" t="s">
        <v>120</v>
      </c>
      <c r="C28" s="5" t="s">
        <v>121</v>
      </c>
      <c r="D28" s="24" t="s">
        <v>122</v>
      </c>
      <c r="E28" s="22">
        <v>2411300</v>
      </c>
      <c r="F28" s="10">
        <f t="shared" si="2"/>
        <v>2411300</v>
      </c>
      <c r="G28" s="21" t="s">
        <v>118</v>
      </c>
      <c r="H28" s="18" t="s">
        <v>25</v>
      </c>
      <c r="I28" s="22">
        <f>10880.45+1430532.85+109150+194400+622992.6</f>
        <v>2367955.9</v>
      </c>
      <c r="J28" s="5" t="s">
        <v>119</v>
      </c>
      <c r="K28" s="5" t="s">
        <v>123</v>
      </c>
      <c r="L28" s="22">
        <f t="shared" si="3"/>
        <v>43344.1000000001</v>
      </c>
      <c r="M28" s="5"/>
    </row>
    <row r="29" s="1" customFormat="1" ht="31" customHeight="1" spans="1:13">
      <c r="A29" s="5">
        <v>24</v>
      </c>
      <c r="B29" s="5" t="s">
        <v>124</v>
      </c>
      <c r="C29" s="5" t="s">
        <v>125</v>
      </c>
      <c r="D29" s="24" t="s">
        <v>126</v>
      </c>
      <c r="E29" s="22">
        <v>41800</v>
      </c>
      <c r="F29" s="10">
        <f t="shared" si="2"/>
        <v>41800</v>
      </c>
      <c r="G29" s="5"/>
      <c r="H29" s="18" t="s">
        <v>25</v>
      </c>
      <c r="I29" s="22">
        <v>41800</v>
      </c>
      <c r="J29" s="5" t="s">
        <v>127</v>
      </c>
      <c r="K29" s="5" t="s">
        <v>128</v>
      </c>
      <c r="L29" s="22">
        <f t="shared" si="3"/>
        <v>0</v>
      </c>
      <c r="M29" s="5"/>
    </row>
    <row r="30" s="1" customFormat="1" ht="31" customHeight="1" spans="1:13">
      <c r="A30" s="5">
        <v>25</v>
      </c>
      <c r="B30" s="5" t="s">
        <v>129</v>
      </c>
      <c r="C30" s="5" t="s">
        <v>130</v>
      </c>
      <c r="D30" s="5" t="s">
        <v>131</v>
      </c>
      <c r="E30" s="13">
        <v>4752000</v>
      </c>
      <c r="F30" s="10">
        <f t="shared" si="2"/>
        <v>4752000</v>
      </c>
      <c r="G30" s="21" t="s">
        <v>132</v>
      </c>
      <c r="H30" s="5" t="s">
        <v>25</v>
      </c>
      <c r="I30" s="22">
        <f>1052000+500000</f>
        <v>1552000</v>
      </c>
      <c r="J30" s="5" t="s">
        <v>78</v>
      </c>
      <c r="K30" s="5" t="s">
        <v>133</v>
      </c>
      <c r="L30" s="22">
        <f t="shared" si="3"/>
        <v>3200000</v>
      </c>
      <c r="M30" s="5"/>
    </row>
    <row r="31" s="1" customFormat="1" ht="31" customHeight="1" spans="1:13">
      <c r="A31" s="5">
        <v>26</v>
      </c>
      <c r="B31" s="5" t="s">
        <v>134</v>
      </c>
      <c r="C31" s="5" t="s">
        <v>135</v>
      </c>
      <c r="D31" s="23" t="s">
        <v>136</v>
      </c>
      <c r="E31" s="13">
        <f>7848+133918</f>
        <v>141766</v>
      </c>
      <c r="F31" s="10">
        <f t="shared" si="2"/>
        <v>141766</v>
      </c>
      <c r="G31" s="21"/>
      <c r="H31" s="5" t="s">
        <v>25</v>
      </c>
      <c r="I31" s="22">
        <f>7848+44700</f>
        <v>52548</v>
      </c>
      <c r="J31" s="5" t="s">
        <v>88</v>
      </c>
      <c r="K31" s="5" t="s">
        <v>89</v>
      </c>
      <c r="L31" s="22">
        <f t="shared" si="3"/>
        <v>89218</v>
      </c>
      <c r="M31" s="5"/>
    </row>
    <row r="32" s="1" customFormat="1" ht="31" customHeight="1" spans="1:13">
      <c r="A32" s="5">
        <v>27</v>
      </c>
      <c r="B32" s="5" t="s">
        <v>137</v>
      </c>
      <c r="C32" s="5" t="s">
        <v>138</v>
      </c>
      <c r="D32" s="23" t="s">
        <v>139</v>
      </c>
      <c r="E32" s="13">
        <v>100000</v>
      </c>
      <c r="F32" s="10">
        <f t="shared" si="2"/>
        <v>100000</v>
      </c>
      <c r="G32" s="5"/>
      <c r="H32" s="5" t="s">
        <v>25</v>
      </c>
      <c r="I32" s="22">
        <f>7642.8+2357.2+90000</f>
        <v>100000</v>
      </c>
      <c r="J32" s="5" t="s">
        <v>88</v>
      </c>
      <c r="K32" s="5" t="s">
        <v>140</v>
      </c>
      <c r="L32" s="22">
        <f t="shared" si="3"/>
        <v>0</v>
      </c>
      <c r="M32" s="5"/>
    </row>
    <row r="33" s="1" customFormat="1" ht="31" customHeight="1" spans="1:13">
      <c r="A33" s="5">
        <v>28</v>
      </c>
      <c r="B33" s="5" t="s">
        <v>141</v>
      </c>
      <c r="C33" s="5" t="s">
        <v>142</v>
      </c>
      <c r="D33" s="23" t="s">
        <v>143</v>
      </c>
      <c r="E33" s="22">
        <v>400000</v>
      </c>
      <c r="F33" s="10">
        <f t="shared" si="2"/>
        <v>400000</v>
      </c>
      <c r="G33" s="5"/>
      <c r="H33" s="5" t="s">
        <v>25</v>
      </c>
      <c r="I33" s="22">
        <f>10000+30000+97314.24</f>
        <v>137314.24</v>
      </c>
      <c r="J33" s="5" t="s">
        <v>144</v>
      </c>
      <c r="K33" s="5" t="s">
        <v>145</v>
      </c>
      <c r="L33" s="22">
        <f t="shared" si="3"/>
        <v>262685.76</v>
      </c>
      <c r="M33" s="5"/>
    </row>
    <row r="34" s="1" customFormat="1" ht="31" customHeight="1" spans="1:13">
      <c r="A34" s="5">
        <v>29</v>
      </c>
      <c r="B34" s="5" t="s">
        <v>146</v>
      </c>
      <c r="C34" s="5" t="s">
        <v>147</v>
      </c>
      <c r="D34" s="23" t="s">
        <v>146</v>
      </c>
      <c r="E34" s="22">
        <v>119450</v>
      </c>
      <c r="F34" s="10">
        <f t="shared" si="2"/>
        <v>119450</v>
      </c>
      <c r="G34" s="21" t="s">
        <v>118</v>
      </c>
      <c r="H34" s="5" t="s">
        <v>25</v>
      </c>
      <c r="I34" s="22">
        <v>119450</v>
      </c>
      <c r="J34" s="5" t="s">
        <v>148</v>
      </c>
      <c r="K34" s="5" t="s">
        <v>149</v>
      </c>
      <c r="L34" s="22">
        <f t="shared" si="3"/>
        <v>0</v>
      </c>
      <c r="M34" s="5"/>
    </row>
    <row r="35" s="1" customFormat="1" ht="31" customHeight="1" spans="1:13">
      <c r="A35" s="5">
        <v>30</v>
      </c>
      <c r="B35" s="5" t="s">
        <v>150</v>
      </c>
      <c r="C35" s="5" t="s">
        <v>151</v>
      </c>
      <c r="D35" s="5" t="s">
        <v>152</v>
      </c>
      <c r="E35" s="22">
        <v>27097000</v>
      </c>
      <c r="F35" s="10">
        <f t="shared" si="2"/>
        <v>27097000</v>
      </c>
      <c r="G35" s="21" t="s">
        <v>153</v>
      </c>
      <c r="H35" s="5" t="s">
        <v>25</v>
      </c>
      <c r="I35" s="22">
        <f>9506970.6+9010658.16+2026707.7+26817.75</f>
        <v>20571154.21</v>
      </c>
      <c r="J35" s="5" t="s">
        <v>154</v>
      </c>
      <c r="K35" s="5" t="s">
        <v>155</v>
      </c>
      <c r="L35" s="22">
        <f t="shared" si="3"/>
        <v>6525845.79</v>
      </c>
      <c r="M35" s="5"/>
    </row>
    <row r="36" ht="31" customHeight="1" spans="1:13">
      <c r="A36" s="5">
        <v>31</v>
      </c>
      <c r="B36" s="25" t="s">
        <v>156</v>
      </c>
      <c r="C36" s="25" t="s">
        <v>157</v>
      </c>
      <c r="D36" s="26" t="s">
        <v>158</v>
      </c>
      <c r="E36" s="27">
        <v>4840000</v>
      </c>
      <c r="F36" s="10">
        <f t="shared" si="2"/>
        <v>4840000</v>
      </c>
      <c r="G36" s="25"/>
      <c r="H36" s="5" t="s">
        <v>25</v>
      </c>
      <c r="I36" s="27">
        <f>250000</f>
        <v>250000</v>
      </c>
      <c r="J36" s="26" t="s">
        <v>159</v>
      </c>
      <c r="K36" s="25" t="s">
        <v>160</v>
      </c>
      <c r="L36" s="22">
        <f t="shared" si="3"/>
        <v>4590000</v>
      </c>
      <c r="M36" s="25"/>
    </row>
    <row r="37" s="1" customFormat="1" ht="31" customHeight="1" spans="1:13">
      <c r="A37" s="5">
        <v>32</v>
      </c>
      <c r="B37" s="26" t="s">
        <v>161</v>
      </c>
      <c r="C37" s="26" t="s">
        <v>138</v>
      </c>
      <c r="D37" s="26" t="s">
        <v>162</v>
      </c>
      <c r="E37" s="28">
        <v>500000</v>
      </c>
      <c r="F37" s="10">
        <f t="shared" si="2"/>
        <v>500000</v>
      </c>
      <c r="G37" s="26"/>
      <c r="H37" s="5" t="s">
        <v>25</v>
      </c>
      <c r="I37" s="28">
        <v>499397.8</v>
      </c>
      <c r="J37" s="26" t="s">
        <v>30</v>
      </c>
      <c r="K37" s="26" t="s">
        <v>163</v>
      </c>
      <c r="L37" s="22">
        <f t="shared" si="3"/>
        <v>602.200000000012</v>
      </c>
      <c r="M37" s="26"/>
    </row>
    <row r="38" s="1" customFormat="1" ht="31" customHeight="1" spans="1:13">
      <c r="A38" s="5">
        <v>33</v>
      </c>
      <c r="B38" s="26" t="s">
        <v>164</v>
      </c>
      <c r="C38" s="26" t="s">
        <v>165</v>
      </c>
      <c r="D38" s="26" t="s">
        <v>166</v>
      </c>
      <c r="E38" s="28">
        <v>1760000</v>
      </c>
      <c r="F38" s="10">
        <f t="shared" si="2"/>
        <v>1760000</v>
      </c>
      <c r="G38" s="26"/>
      <c r="H38" s="5" t="s">
        <v>25</v>
      </c>
      <c r="I38" s="28">
        <f>492000+960000</f>
        <v>1452000</v>
      </c>
      <c r="J38" s="26" t="s">
        <v>167</v>
      </c>
      <c r="K38" s="26" t="s">
        <v>168</v>
      </c>
      <c r="L38" s="22">
        <f t="shared" si="3"/>
        <v>308000</v>
      </c>
      <c r="M38" s="26"/>
    </row>
    <row r="39" s="1" customFormat="1" ht="31" customHeight="1" spans="1:13">
      <c r="A39" s="5">
        <v>34</v>
      </c>
      <c r="B39" s="26" t="s">
        <v>169</v>
      </c>
      <c r="C39" s="26" t="s">
        <v>170</v>
      </c>
      <c r="D39" s="26" t="s">
        <v>171</v>
      </c>
      <c r="E39" s="28">
        <v>1610000</v>
      </c>
      <c r="F39" s="10">
        <f t="shared" si="2"/>
        <v>1610000</v>
      </c>
      <c r="G39" s="26"/>
      <c r="H39" s="5" t="s">
        <v>25</v>
      </c>
      <c r="I39" s="28">
        <v>1490000</v>
      </c>
      <c r="J39" s="26" t="s">
        <v>172</v>
      </c>
      <c r="K39" s="26" t="s">
        <v>173</v>
      </c>
      <c r="L39" s="22">
        <f t="shared" si="3"/>
        <v>120000</v>
      </c>
      <c r="M39" s="26"/>
    </row>
    <row r="40" s="1" customFormat="1" ht="31" customHeight="1" spans="1:13">
      <c r="A40" s="5">
        <v>35</v>
      </c>
      <c r="B40" s="26" t="s">
        <v>174</v>
      </c>
      <c r="C40" s="26" t="s">
        <v>175</v>
      </c>
      <c r="D40" s="26" t="s">
        <v>174</v>
      </c>
      <c r="E40" s="28">
        <v>300000</v>
      </c>
      <c r="F40" s="10">
        <f t="shared" si="2"/>
        <v>300000</v>
      </c>
      <c r="G40" s="26"/>
      <c r="H40" s="5" t="s">
        <v>25</v>
      </c>
      <c r="I40" s="28">
        <v>300000</v>
      </c>
      <c r="J40" s="26" t="s">
        <v>50</v>
      </c>
      <c r="K40" s="26" t="s">
        <v>176</v>
      </c>
      <c r="L40" s="22">
        <f t="shared" si="3"/>
        <v>0</v>
      </c>
      <c r="M40" s="26"/>
    </row>
    <row r="41" s="1" customFormat="1" ht="31" customHeight="1" spans="1:13">
      <c r="A41" s="5">
        <v>36</v>
      </c>
      <c r="B41" s="26" t="s">
        <v>177</v>
      </c>
      <c r="C41" s="26" t="s">
        <v>178</v>
      </c>
      <c r="D41" s="26" t="s">
        <v>179</v>
      </c>
      <c r="E41" s="28">
        <v>400000</v>
      </c>
      <c r="F41" s="10">
        <f t="shared" si="2"/>
        <v>400000</v>
      </c>
      <c r="G41" s="26"/>
      <c r="H41" s="5" t="s">
        <v>25</v>
      </c>
      <c r="I41" s="28">
        <v>400000</v>
      </c>
      <c r="J41" s="26" t="s">
        <v>45</v>
      </c>
      <c r="K41" s="26" t="s">
        <v>179</v>
      </c>
      <c r="L41" s="22">
        <f t="shared" si="3"/>
        <v>0</v>
      </c>
      <c r="M41" s="26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2021-12-30T08:07:56Z</dcterms:created>
  <dcterms:modified xsi:type="dcterms:W3CDTF">2021-12-30T08:08:42Z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4A0910BAD4C64980A49AD93F4EBD80B9</vt:lpwstr>
  </property>
  <property fmtid="{D5CDD505-2E9C-101B-9397-08002B2CF9AE}" pid="3" name="KSOProductBuildVer">
    <vt:lpwstr>2052-11.1.0.11115</vt:lpwstr>
  </property>
</Properties>
</file>