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75" yWindow="46" windowWidth="23688" windowHeight="9594" activeTab="0" tabRatio="600"/>
  </bookViews>
  <sheets>
    <sheet name="第二批大中修省补助资金明细表 " sheetId="2" r:id="rId2"/>
  </sheets>
  <definedNames>
    <definedName name="_xlnm.Print_Titles" localSheetId="0">'第二批大中修省补助资金明细表 '!$2:$5</definedName>
    <definedName name="_xlnm._FilterDatabase" localSheetId="0" hidden="1">第二批大中修省补助资金明细表 !A5:AT36</definedName>
  </definedNames>
</workbook>
</file>

<file path=xl/sharedStrings.xml><?xml version="1.0" encoding="utf-8"?>
<sst xmlns="http://schemas.openxmlformats.org/spreadsheetml/2006/main" count="431" uniqueCount="102">
  <si>
    <t>附件2</t>
  </si>
  <si>
    <t>2020年第二批普通国省道大中修计划明细表</t>
  </si>
  <si>
    <t>往年大、中修计划安排情况</t>
  </si>
  <si>
    <t>18年统计年报核对</t>
  </si>
  <si>
    <t>是否列入干线公路改造</t>
  </si>
  <si>
    <t>备注</t>
  </si>
  <si>
    <t>序号</t>
  </si>
  <si>
    <t>县（市、区）</t>
  </si>
  <si>
    <t>实地埋设桩号</t>
  </si>
  <si>
    <t>2018年年报线路情况</t>
  </si>
  <si>
    <t>12505km线路情况</t>
  </si>
  <si>
    <t>实施里程/换板面积（km/m2）</t>
  </si>
  <si>
    <t>路况</t>
  </si>
  <si>
    <t>技术等级</t>
  </si>
  <si>
    <t>原路面宽度    (m)</t>
  </si>
  <si>
    <t>原路面结构</t>
  </si>
  <si>
    <t>实施路面情况</t>
  </si>
  <si>
    <t>部省补助资金（万元）</t>
  </si>
  <si>
    <t>大修或建成年度</t>
  </si>
  <si>
    <t>大修折算系数</t>
  </si>
  <si>
    <t>中修年度</t>
  </si>
  <si>
    <t>中修折算系数</t>
  </si>
  <si>
    <t>公路局上报情况</t>
  </si>
  <si>
    <t>计划年份</t>
  </si>
  <si>
    <t>计划类型</t>
  </si>
  <si>
    <t>起点桩号</t>
  </si>
  <si>
    <t>终点桩号</t>
  </si>
  <si>
    <t>是否按干线公路管养</t>
  </si>
  <si>
    <t>是否为城管路段</t>
  </si>
  <si>
    <t>年报路面宽度</t>
  </si>
  <si>
    <t>线路编号</t>
  </si>
  <si>
    <t>省复核路况</t>
  </si>
  <si>
    <t>市州自测路况</t>
  </si>
  <si>
    <t>路面宽度（m）</t>
  </si>
  <si>
    <t>市州上报路面宽度（m）</t>
  </si>
  <si>
    <t>路面结构最低要求</t>
  </si>
  <si>
    <t>预防性养护措施</t>
  </si>
  <si>
    <t>标准单价(元/m2)</t>
  </si>
  <si>
    <t>实施就地冷再生层厚度（cm）</t>
  </si>
  <si>
    <t>旧水泥路面处治方案</t>
  </si>
  <si>
    <t>基层结构</t>
  </si>
  <si>
    <t>基层厚度(cm)</t>
  </si>
  <si>
    <t>面层
结构</t>
  </si>
  <si>
    <t>面层厚度    (cm)</t>
  </si>
  <si>
    <t>株洲小计</t>
  </si>
  <si>
    <t>一、扣回已下计划未实施项目</t>
  </si>
  <si>
    <t>茶陵县</t>
  </si>
  <si>
    <t>G356</t>
  </si>
  <si>
    <t>G106</t>
  </si>
  <si>
    <t>三级</t>
  </si>
  <si>
    <t>8.5</t>
  </si>
  <si>
    <t>沥青砼</t>
  </si>
  <si>
    <t>水稳</t>
  </si>
  <si>
    <t>30</t>
  </si>
  <si>
    <t>改性沥青砼</t>
  </si>
  <si>
    <t>9</t>
  </si>
  <si>
    <t>180</t>
  </si>
  <si>
    <t>2019年大中修已下计划未实施，扣回项目补助资金</t>
  </si>
  <si>
    <t>二、大中修</t>
  </si>
  <si>
    <t>1、大修</t>
  </si>
  <si>
    <t>醴陵市</t>
  </si>
  <si>
    <t>S329</t>
  </si>
  <si>
    <t>S313</t>
  </si>
  <si>
    <t>中</t>
  </si>
  <si>
    <t>次</t>
  </si>
  <si>
    <t>二级</t>
  </si>
  <si>
    <t>预防性养护</t>
  </si>
  <si>
    <t>是</t>
  </si>
  <si>
    <t>否</t>
  </si>
  <si>
    <t>沥青混凝土</t>
  </si>
  <si>
    <t>城郊</t>
  </si>
  <si>
    <t>X008</t>
  </si>
  <si>
    <t>县道大修</t>
  </si>
  <si>
    <t>良</t>
  </si>
  <si>
    <t>G322</t>
  </si>
  <si>
    <t>S320</t>
  </si>
  <si>
    <t>差</t>
  </si>
  <si>
    <t>折算系数0.6</t>
  </si>
  <si>
    <t>大修</t>
  </si>
  <si>
    <t>2、沥青砼中修</t>
  </si>
  <si>
    <t>攸县</t>
  </si>
  <si>
    <t>S336</t>
  </si>
  <si>
    <t>S315</t>
  </si>
  <si>
    <t>炎陵县</t>
  </si>
  <si>
    <t>S321</t>
  </si>
  <si>
    <t>2019年第一批</t>
  </si>
  <si>
    <t>渌口区</t>
  </si>
  <si>
    <t>S207</t>
  </si>
  <si>
    <t>S211</t>
  </si>
  <si>
    <t>未上报</t>
  </si>
  <si>
    <t>3、沥青砼预防性养护</t>
  </si>
  <si>
    <t>10.5</t>
  </si>
  <si>
    <t>灌缝</t>
  </si>
  <si>
    <t>1754.8</t>
  </si>
  <si>
    <t>灌缝/坑槽修补</t>
  </si>
  <si>
    <t>(12)/(60)</t>
  </si>
  <si>
    <t>96</t>
  </si>
  <si>
    <t>113.305</t>
  </si>
  <si>
    <t>97</t>
  </si>
  <si>
    <t>100</t>
  </si>
  <si>
    <t>114.305</t>
  </si>
  <si>
    <t>117.305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</si>
</sst>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_);[Red](0)"/>
    <numFmt numFmtId="177" formatCode="0.000_);[Red](0.000)"/>
    <numFmt numFmtId="178" formatCode="0.000;[Red]0.000"/>
    <numFmt numFmtId="179" formatCode="0.00_ "/>
    <numFmt numFmtId="180" formatCode="0_ "/>
    <numFmt numFmtId="181" formatCode="0.000_ "/>
    <numFmt numFmtId="182" formatCode="0_);(0)"/>
    <numFmt numFmtId="183" formatCode="0.00_);[Red](0.00)"/>
    <numFmt numFmtId="184" formatCode="0%"/>
    <numFmt numFmtId="185" formatCode="_ &quot;￥&quot;* #,##0.00_ ;_ &quot;￥&quot;* \-#,##0.00_ ;_ &quot;￥&quot;* &quot;-&quot;??_ ;_ @_ "/>
    <numFmt numFmtId="186" formatCode="_ &quot;￥&quot;* #,##0_ ;_ &quot;￥&quot;* \-#,##0_ ;_ &quot;￥&quot;* &quot;-&quot;_ ;_ @_ "/>
    <numFmt numFmtId="187" formatCode="_ * #,##0.00_ ;_ * -#,##0.00_ ;_ * &quot;-&quot;??_ ;_ @_ "/>
    <numFmt numFmtId="188" formatCode="_ * #,##0_ ;_ * -#,##0_ ;_ * &quot;-&quot;_ ;_ @_ "/>
    <numFmt numFmtId="189" formatCode="_ * #,##0_ ;_ * -#,##0_ ;_ * &quot;-&quot;_ ;_ @_ "/>
  </numFmts>
  <fonts count="47" x14ac:knownFonts="47">
    <font>
      <sz val="11.0"/>
      <name val="宋体"/>
      <charset val="134"/>
    </font>
    <font>
      <sz val="12.0"/>
      <name val="宋体"/>
      <charset val="134"/>
    </font>
    <font>
      <sz val="9.0"/>
      <name val="宋体"/>
      <charset val="134"/>
    </font>
    <font>
      <sz val="12.0"/>
      <name val="宋体"/>
      <charset val="134"/>
      <b/>
    </font>
    <font>
      <sz val="10.0"/>
      <name val="宋体"/>
      <charset val="134"/>
    </font>
    <font>
      <sz val="16.0"/>
      <name val="宋体"/>
      <charset val="134"/>
      <b/>
    </font>
    <font>
      <sz val="10.0"/>
      <name val="宋体"/>
      <charset val="134"/>
      <b/>
    </font>
    <font>
      <sz val="9.0"/>
      <name val="宋体"/>
      <charset val="134"/>
      <b/>
    </font>
    <font>
      <sz val="10.0"/>
      <color rgb="FFFF0000"/>
      <name val="宋体"/>
      <charset val="134"/>
    </font>
    <font>
      <sz val="16.0"/>
      <name val="宋体"/>
      <charset val="134"/>
    </font>
    <font>
      <sz val="10.0"/>
      <name val="Helv"/>
      <family val="1"/>
    </font>
    <font>
      <sz val="12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9">
    <xf numFmtId="0" fontId="0" fillId="0" borderId="0" applyAlignment="1"/>
    <xf numFmtId="0" fontId="0" fillId="0" borderId="0" applyAlignment="1">
      <alignment vertical="center"/>
    </xf>
    <xf numFmtId="0" fontId="1" applyFont="1" fillId="0" borderId="0" applyAlignment="1"/>
    <xf numFmtId="0" fontId="1" applyFont="1" fillId="0" borderId="0" applyAlignment="1"/>
    <xf numFmtId="0" fontId="1" applyFont="1" fillId="0" borderId="0" applyAlignment="1"/>
    <xf numFmtId="0" fontId="1" applyFont="1" fillId="0" borderId="0" applyAlignment="1"/>
    <xf numFmtId="0" fontId="1" applyFont="1" fillId="0" borderId="0" applyAlignment="1"/>
    <xf numFmtId="0" fontId="1" applyFont="1" fillId="0" borderId="0" applyAlignment="1"/>
    <xf numFmtId="0" fontId="10" applyFont="1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0" fillId="0" borderId="0" applyAlignment="1"/>
    <xf numFmtId="0" fontId="1" applyFont="1" fillId="0" borderId="0" applyAlignment="1"/>
    <xf numFmtId="0" fontId="10" applyFont="1" fillId="0" borderId="0" applyAlignment="1"/>
  </cellStyleXfs>
  <cellXfs count="235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/>
    </xf>
    <xf numFmtId="0" fontId="5" applyFont="1" fillId="0" borderId="0" applyAlignment="1" xfId="1">
      <alignment horizontal="center" vertical="center" wrapText="1"/>
    </xf>
    <xf numFmtId="0" fontId="1" applyFont="1" fillId="0" borderId="0" applyAlignment="1" xfId="0">
      <alignment horizontal="center" wrapText="1"/>
    </xf>
    <xf numFmtId="177" applyNumberFormat="1" fontId="6" applyFont="1" fillId="0" borderId="1" applyBorder="1" applyAlignment="1" xfId="1">
      <alignment horizontal="center" vertical="center" wrapText="1"/>
    </xf>
    <xf numFmtId="0" fontId="4" applyFont="1" fillId="0" borderId="0" applyAlignment="1" xfId="0">
      <alignment horizontal="center" wrapText="1"/>
    </xf>
    <xf numFmtId="0" fontId="6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 wrapText="1"/>
    </xf>
    <xf numFmtId="0" fontId="7" applyFont="1" fillId="0" borderId="4" applyBorder="1" applyAlignment="1" xfId="1">
      <alignment horizontal="center" vertical="center" wrapText="1"/>
    </xf>
    <xf numFmtId="0" fontId="6" applyFont="1" fillId="0" borderId="2" applyBorder="1" applyAlignment="1" xfId="1">
      <alignment horizontal="center" vertical="center" wrapText="1"/>
    </xf>
    <xf numFmtId="177" applyNumberFormat="1" fontId="6" applyFont="1" fillId="0" borderId="1" applyBorder="1" applyAlignment="1" xfId="0">
      <alignment horizontal="center" vertical="center" wrapText="1"/>
    </xf>
    <xf numFmtId="0" fontId="4" applyFont="1" fillId="0" borderId="7" applyBorder="1" applyAlignment="1" xfId="1">
      <alignment horizontal="center" vertical="center" wrapText="1"/>
    </xf>
    <xf numFmtId="0" fontId="6" applyFont="1" fillId="0" borderId="2" applyBorder="1" applyAlignment="1" applyProtection="1" xfId="1">
      <alignment horizontal="center" vertical="center" wrapText="1"/>
      <protection locked="0"/>
    </xf>
    <xf numFmtId="176" applyNumberFormat="1" fontId="4" applyFont="1" fillId="0" borderId="9" applyBorder="1" applyAlignment="1" xfId="1">
      <alignment horizontal="center" vertical="center" wrapText="1"/>
    </xf>
    <xf numFmtId="0" fontId="4" applyFont="1" fillId="0" borderId="7" applyBorder="1" applyAlignment="1" xfId="2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4" applyFont="1" fillId="0" borderId="7" applyBorder="1" applyAlignment="1" xfId="0">
      <alignment horizontal="center" vertical="center" wrapText="1"/>
    </xf>
    <xf numFmtId="178" applyNumberFormat="1" fontId="4" applyFont="1" fillId="0" borderId="12" applyBorder="1" applyAlignment="1" xfId="1">
      <alignment horizontal="center" vertical="center" wrapText="1"/>
    </xf>
    <xf numFmtId="176" applyNumberFormat="1" fontId="4" applyFont="1" fillId="0" borderId="13" applyBorder="1" applyAlignment="1" xfId="1">
      <alignment horizontal="center" vertical="center" wrapText="1"/>
    </xf>
    <xf numFmtId="179" applyNumberFormat="1" fontId="4" applyFont="1" fillId="0" borderId="14" applyBorder="1" applyAlignment="1" xfId="0">
      <alignment horizontal="center" vertical="center" wrapText="1"/>
    </xf>
    <xf numFmtId="176" applyNumberFormat="1" fontId="4" applyFont="1" fillId="0" borderId="13" applyBorder="1" applyAlignment="1" xfId="0">
      <alignment horizontal="center" vertical="center" wrapText="1"/>
    </xf>
    <xf numFmtId="0" fontId="4" applyFont="1" fillId="0" borderId="7" applyBorder="1" applyAlignment="1" applyProtection="1" xfId="1">
      <alignment horizontal="center" vertical="center" wrapText="1"/>
      <protection locked="0"/>
    </xf>
    <xf numFmtId="0" fontId="4" applyFont="1" fillId="0" borderId="17" applyBorder="1" applyAlignment="1" xfId="0">
      <alignment horizontal="center" vertical="center"/>
    </xf>
    <xf numFmtId="177" applyNumberFormat="1" fontId="4" applyFont="1" fillId="0" borderId="18" applyBorder="1" applyAlignment="1" xfId="0">
      <alignment horizontal="center" vertical="center" wrapText="1"/>
    </xf>
    <xf numFmtId="180" applyNumberFormat="1" fontId="4" applyFont="1" fillId="0" borderId="19" applyBorder="1" applyAlignment="1" xfId="0">
      <alignment horizontal="center" vertical="center" wrapText="1"/>
    </xf>
    <xf numFmtId="181" applyNumberFormat="1" fontId="6" applyFont="1" fillId="0" borderId="20" applyBorder="1" applyAlignment="1" xfId="0">
      <alignment horizontal="center" vertical="center" wrapText="1"/>
    </xf>
    <xf numFmtId="0" fontId="4" applyFont="1" fillId="0" borderId="21" applyBorder="1" applyAlignment="1" xfId="0">
      <alignment horizontal="center" wrapText="1"/>
    </xf>
    <xf numFmtId="180" applyNumberFormat="1" fontId="6" applyFont="1" fillId="0" borderId="22" applyBorder="1" applyAlignment="1" xfId="0">
      <alignment horizontal="center" vertical="center" wrapText="1"/>
    </xf>
    <xf numFmtId="0" fontId="6" applyFont="1" fillId="0" borderId="23" applyBorder="1" applyAlignment="1" xfId="0">
      <alignment horizontal="center" vertical="center"/>
    </xf>
    <xf numFmtId="0" fontId="4" applyFont="1" fillId="0" borderId="24" applyBorder="1" applyAlignment="1" xfId="0">
      <alignment horizontal="left" vertical="center" wrapText="1"/>
    </xf>
    <xf numFmtId="0" fontId="6" applyFont="1" fillId="0" borderId="25" applyBorder="1" applyAlignment="1" xfId="0">
      <alignment horizontal="left" vertical="center" wrapText="1"/>
    </xf>
    <xf numFmtId="0" fontId="4" applyFont="1" fillId="0" borderId="26" applyBorder="1" applyAlignment="1" xfId="1">
      <alignment horizontal="center" vertical="center" wrapText="1"/>
    </xf>
    <xf numFmtId="176" applyNumberFormat="1" fontId="6" applyFont="1" fillId="0" borderId="27" applyBorder="1" applyAlignment="1" xfId="0">
      <alignment horizontal="center" vertical="center" wrapText="1"/>
    </xf>
    <xf numFmtId="0" fontId="6" applyFont="1" fillId="0" borderId="28" applyBorder="1" applyAlignment="1" xfId="0">
      <alignment horizontal="left" vertical="center" wrapText="1"/>
    </xf>
    <xf numFmtId="0" fontId="4" applyFont="1" fillId="0" borderId="7" applyBorder="1" applyAlignment="1" xfId="3">
      <alignment horizontal="center" vertical="center" wrapText="1"/>
    </xf>
    <xf numFmtId="182" applyNumberFormat="1" fontId="6" applyFont="1" fillId="0" borderId="30" applyBorder="1" applyAlignment="1" xfId="0">
      <alignment horizontal="center" vertical="center" wrapText="1"/>
    </xf>
    <xf numFmtId="0" fontId="4" applyFont="1" fillId="0" borderId="7" applyBorder="1" applyAlignment="1" xfId="4">
      <alignment horizontal="center" vertical="center" wrapText="1"/>
    </xf>
    <xf numFmtId="0" fontId="4" applyFont="1" fillId="0" borderId="7" applyBorder="1" applyAlignment="1" xfId="5">
      <alignment horizontal="center" vertical="center" wrapText="1"/>
    </xf>
    <xf numFmtId="0" fontId="4" applyFont="1" fillId="0" borderId="7" applyBorder="1" applyAlignment="1" xfId="6">
      <alignment horizontal="center" vertical="center" wrapText="1"/>
    </xf>
    <xf numFmtId="0" fontId="4" applyFont="1" fillId="0" borderId="7" applyBorder="1" applyAlignment="1" xfId="7">
      <alignment horizontal="center" vertical="center" wrapText="1"/>
    </xf>
    <xf numFmtId="0" fontId="6" applyFont="1" fillId="0" borderId="35" applyBorder="1" applyAlignment="1" xfId="0">
      <alignment horizontal="center" wrapText="1"/>
    </xf>
    <xf numFmtId="0" fontId="4" applyFont="1" fillId="0" borderId="17" applyBorder="1" applyAlignment="1" xfId="8">
      <alignment horizontal="center" vertical="center"/>
    </xf>
    <xf numFmtId="0" fontId="4" applyFont="1" fillId="0" borderId="7" applyBorder="1" applyAlignment="1" xfId="9">
      <alignment horizontal="center" vertical="center" wrapText="1"/>
    </xf>
    <xf numFmtId="178" applyNumberFormat="1" fontId="4" applyFont="1" fillId="0" borderId="12" applyBorder="1" applyAlignment="1" xfId="9">
      <alignment horizontal="center" vertical="center" wrapText="1"/>
    </xf>
    <xf numFmtId="0" fontId="6" applyFont="1" fillId="0" borderId="2" applyBorder="1" applyAlignment="1" xfId="3">
      <alignment horizontal="center" vertical="center" wrapText="1"/>
    </xf>
    <xf numFmtId="177" applyNumberFormat="1" fontId="4" applyFont="1" fillId="0" borderId="18" applyBorder="1" applyAlignment="1" xfId="9">
      <alignment horizontal="center" vertical="center" wrapText="1"/>
    </xf>
    <xf numFmtId="0" fontId="4" applyFont="1" fillId="0" borderId="7" applyBorder="1" applyAlignment="1" xfId="10">
      <alignment horizontal="center" vertical="center" wrapText="1"/>
    </xf>
    <xf numFmtId="0" fontId="4" applyFont="1" fillId="0" borderId="7" applyBorder="1" applyAlignment="1" xfId="11">
      <alignment horizontal="center" vertical="center" wrapText="1"/>
    </xf>
    <xf numFmtId="0" fontId="4" applyFont="1" fillId="0" borderId="7" applyBorder="1" applyAlignment="1" xfId="12">
      <alignment horizontal="center" vertical="center" wrapText="1"/>
    </xf>
    <xf numFmtId="176" applyNumberFormat="1" fontId="4" applyFont="1" fillId="0" borderId="13" applyBorder="1" applyAlignment="1" xfId="12">
      <alignment horizontal="center" vertical="center" wrapText="1"/>
    </xf>
    <xf numFmtId="0" fontId="4" applyFont="1" fillId="0" borderId="7" applyBorder="1" applyAlignment="1" xfId="13">
      <alignment horizontal="center" vertical="center" wrapText="1"/>
    </xf>
    <xf numFmtId="0" fontId="6" applyFont="1" fillId="0" borderId="46" applyBorder="1" applyAlignment="1" xfId="0">
      <alignment horizontal="left" vertical="center" wrapText="1"/>
    </xf>
    <xf numFmtId="0" fontId="4" applyFont="1" fillId="0" borderId="47" applyBorder="1" applyAlignment="1" xfId="1">
      <alignment horizontal="center" vertical="center" wrapText="1"/>
    </xf>
    <xf numFmtId="0" fontId="4" applyFont="1" fillId="0" borderId="17" applyBorder="1" applyAlignment="1" xfId="9">
      <alignment horizontal="center" vertical="center"/>
    </xf>
    <xf numFmtId="0" fontId="6" applyFont="1" fillId="0" borderId="49" applyBorder="1" applyAlignment="1" xfId="0">
      <alignment horizontal="left" vertical="center"/>
    </xf>
    <xf numFmtId="0" fontId="6" applyFont="1" fillId="0" borderId="50" applyBorder="1" applyAlignment="1" xfId="0">
      <alignment vertical="center"/>
    </xf>
    <xf numFmtId="177" applyNumberFormat="1" fontId="6" applyFont="1" fillId="0" borderId="51" applyBorder="1" applyAlignment="1" xfId="0">
      <alignment horizontal="center" vertical="center"/>
    </xf>
    <xf numFmtId="176" applyNumberFormat="1" fontId="6" applyFont="1" fillId="0" borderId="52" applyBorder="1" applyAlignment="1" xfId="0">
      <alignment horizontal="center" vertical="center"/>
    </xf>
    <xf numFmtId="181" applyNumberFormat="1" fontId="4" applyFont="1" fillId="0" borderId="53" applyBorder="1" applyAlignment="1" xfId="1">
      <alignment horizontal="center" vertical="center" wrapText="1"/>
    </xf>
    <xf numFmtId="0" fontId="4" applyFont="1" fillId="0" borderId="7" applyBorder="1" applyAlignment="1" xfId="14">
      <alignment horizontal="center" vertical="center" wrapText="1"/>
    </xf>
    <xf numFmtId="180" applyNumberFormat="1" fontId="4" applyFont="1" fillId="0" borderId="19" applyBorder="1" applyAlignment="1" xfId="14">
      <alignment horizontal="center" vertical="center" wrapText="1"/>
    </xf>
    <xf numFmtId="0" fontId="6" applyFont="1" fillId="0" borderId="2" applyBorder="1" applyAlignment="1" xfId="14">
      <alignment horizontal="center" vertical="center" wrapText="1"/>
    </xf>
    <xf numFmtId="0" fontId="6" applyFont="1" fillId="0" borderId="57" applyBorder="1" applyAlignment="1" xfId="14">
      <alignment horizontal="center" vertical="center" wrapText="1"/>
    </xf>
    <xf numFmtId="0" fontId="4" applyFont="1" fillId="0" borderId="7" applyBorder="1" applyAlignment="1" xfId="15">
      <alignment horizontal="center" vertical="center" wrapText="1"/>
    </xf>
    <xf numFmtId="180" applyNumberFormat="1" fontId="4" applyFont="1" fillId="0" borderId="19" applyBorder="1" applyAlignment="1" xfId="15">
      <alignment horizontal="center" vertical="center" wrapText="1"/>
    </xf>
    <xf numFmtId="0" fontId="6" applyFont="1" fillId="0" borderId="2" applyBorder="1" applyAlignment="1" xfId="15">
      <alignment horizontal="center" vertical="center" wrapText="1"/>
    </xf>
    <xf numFmtId="0" fontId="6" applyFont="1" fillId="0" borderId="57" applyBorder="1" applyAlignment="1" xfId="15">
      <alignment horizontal="center" vertical="center" wrapText="1"/>
    </xf>
    <xf numFmtId="181" applyNumberFormat="1" fontId="4" applyFont="1" fillId="0" borderId="53" applyBorder="1" applyAlignment="1" xfId="14">
      <alignment horizontal="center" vertical="center" wrapText="1"/>
    </xf>
    <xf numFmtId="182" applyNumberFormat="1" fontId="4" applyFont="1" fillId="0" borderId="63" applyBorder="1" applyAlignment="1" xfId="14">
      <alignment horizontal="center" vertical="center" wrapText="1"/>
    </xf>
    <xf numFmtId="181" applyNumberFormat="1" fontId="4" applyFont="1" fillId="0" borderId="53" applyBorder="1" applyAlignment="1" xfId="15">
      <alignment horizontal="center" vertical="center" wrapText="1"/>
    </xf>
    <xf numFmtId="0" fontId="4" applyFont="1" fillId="0" borderId="7" applyBorder="1" applyAlignment="1" xfId="16">
      <alignment horizontal="center" vertical="center" wrapText="1"/>
    </xf>
    <xf numFmtId="181" applyNumberFormat="1" fontId="4" applyFont="1" fillId="0" borderId="53" applyBorder="1" applyAlignment="1" xfId="16">
      <alignment horizontal="center" vertical="center" wrapText="1"/>
    </xf>
    <xf numFmtId="182" applyNumberFormat="1" fontId="4" applyFont="1" fillId="0" borderId="63" applyBorder="1" applyAlignment="1" xfId="15">
      <alignment horizontal="center" vertical="center" wrapText="1"/>
    </xf>
    <xf numFmtId="177" applyNumberFormat="1" fontId="4" applyFont="1" fillId="0" borderId="18" applyBorder="1" applyAlignment="1" xfId="17">
      <alignment horizontal="center" vertical="center" wrapText="1"/>
    </xf>
    <xf numFmtId="177" applyNumberFormat="1" fontId="4" applyFont="1" fillId="0" borderId="69" applyBorder="1" applyAlignment="1" xfId="0">
      <alignment horizontal="center" vertical="center"/>
    </xf>
    <xf numFmtId="0" fontId="6" applyFont="1" fillId="0" borderId="70" applyBorder="1" applyAlignment="1" xfId="0">
      <alignment horizontal="center" vertical="center"/>
    </xf>
    <xf numFmtId="0" fontId="4" applyFont="1" fillId="0" borderId="7" applyBorder="1" applyAlignment="1" xfId="18">
      <alignment horizontal="center" vertical="center" wrapText="1"/>
    </xf>
    <xf numFmtId="0" fontId="4" applyFont="1" fillId="0" borderId="0" applyAlignment="1" xfId="0"/>
    <xf numFmtId="0" fontId="1" applyFont="1" fillId="0" borderId="0" applyAlignment="1" xfId="0">
      <alignment horizontal="center"/>
    </xf>
    <xf numFmtId="0" fontId="1" applyFont="1" fillId="0" borderId="0" applyAlignment="1" xfId="0">
      <alignment horizontal="left"/>
    </xf>
    <xf numFmtId="0" fontId="1" applyFont="1" fillId="0" borderId="0" applyAlignment="1" xfId="0"/>
    <xf numFmtId="0" fontId="1" applyFont="1" fillId="0" borderId="0" applyAlignment="1" xfId="0">
      <alignment wrapText="1"/>
    </xf>
    <xf numFmtId="176" applyNumberFormat="1" fontId="1" applyFont="1" fillId="0" borderId="0" applyAlignment="1" xfId="0"/>
    <xf numFmtId="0" fontId="3" applyFont="1" fillId="0" borderId="0" applyAlignment="1" xfId="0"/>
    <xf numFmtId="178" applyNumberFormat="1" fontId="6" applyFont="1" fillId="0" borderId="72" applyBorder="1" applyAlignment="1" xfId="1">
      <alignment horizontal="center" vertical="center" wrapText="1"/>
    </xf>
    <xf numFmtId="176" applyNumberFormat="1" fontId="6" applyFont="1" fillId="0" borderId="27" applyBorder="1" applyAlignment="1" xfId="1">
      <alignment horizontal="center" vertical="center" wrapText="1"/>
    </xf>
    <xf numFmtId="0" fontId="4" applyFont="1" fillId="2" applyFill="1" borderId="74" applyBorder="1" applyAlignment="1" xfId="1">
      <alignment horizontal="center" vertical="center" wrapText="1"/>
    </xf>
    <xf numFmtId="176" applyNumberFormat="1" fontId="4" applyFont="1" fillId="0" borderId="75" applyBorder="1" applyAlignment="1" xfId="0">
      <alignment horizontal="center" vertical="center"/>
    </xf>
    <xf numFmtId="0" fontId="6" applyFont="1" fillId="2" applyFill="1" borderId="76" applyBorder="1" applyAlignment="1" xfId="0">
      <alignment horizontal="center" vertical="center" wrapText="1"/>
    </xf>
    <xf numFmtId="0" fontId="6" applyFont="1" fillId="2" applyFill="1" borderId="76" applyBorder="1" applyAlignment="1" xfId="1">
      <alignment horizontal="center" vertical="center" wrapText="1"/>
    </xf>
    <xf numFmtId="0" fontId="6" applyFont="1" fillId="0" borderId="28" applyBorder="1" applyAlignment="1" xfId="1">
      <alignment horizontal="left" vertical="center" wrapText="1"/>
    </xf>
    <xf numFmtId="0" fontId="6" applyFont="1" fillId="3" applyFill="1" borderId="79" applyBorder="1" applyAlignment="1" xfId="0">
      <alignment horizontal="center" vertical="center" wrapText="1"/>
    </xf>
    <xf numFmtId="176" applyNumberFormat="1" fontId="8" applyFont="1" fillId="0" borderId="80" applyBorder="1" applyAlignment="1" xfId="1">
      <alignment horizontal="center" vertical="center" wrapText="1"/>
    </xf>
    <xf numFmtId="0" fontId="6" applyFont="1" fillId="0" borderId="81" applyBorder="1" applyAlignment="1" xfId="1">
      <alignment horizontal="left" vertical="center" wrapText="1"/>
    </xf>
    <xf numFmtId="0" fontId="6" applyFont="1" fillId="0" borderId="82" applyBorder="1" applyAlignment="1" xfId="1">
      <alignment horizontal="left" vertical="center" wrapText="1"/>
    </xf>
    <xf numFmtId="0" fontId="6" applyFont="1" fillId="0" borderId="25" applyBorder="1" applyAlignment="1" xfId="1">
      <alignment horizontal="left" vertical="center" wrapText="1"/>
    </xf>
    <xf numFmtId="0" fontId="6" applyFont="1" fillId="0" borderId="84" applyBorder="1" applyAlignment="1" applyProtection="1" xfId="1">
      <alignment horizontal="center" vertical="center" wrapText="1"/>
      <protection locked="0"/>
    </xf>
    <xf numFmtId="0" fontId="6" applyFont="1" fillId="0" borderId="57" applyBorder="1" applyAlignment="1" applyProtection="1" xfId="1">
      <alignment horizontal="center" vertical="center" wrapText="1"/>
      <protection locked="0"/>
    </xf>
    <xf numFmtId="0" fontId="2" applyFont="1" fillId="0" borderId="0" applyAlignment="1" xfId="0">
      <alignment horizontal="left" vertical="center"/>
    </xf>
    <xf numFmtId="0" fontId="9" applyFont="1" fillId="0" borderId="0" applyAlignment="1" xfId="1">
      <alignment horizontal="center" vertical="center" wrapText="1"/>
    </xf>
    <xf numFmtId="0" fontId="4" applyFont="1" fillId="0" borderId="86" applyBorder="1" applyAlignment="1" xfId="1">
      <alignment horizontal="center" vertical="center" wrapText="1"/>
    </xf>
    <xf numFmtId="0" fontId="4" applyFont="1" fillId="0" borderId="87" applyBorder="1" applyAlignment="1" xfId="1">
      <alignment horizontal="center" vertical="center" wrapText="1"/>
    </xf>
    <xf numFmtId="0" fontId="4" applyFont="1" fillId="0" borderId="88" applyBorder="1" applyAlignment="1" xfId="1">
      <alignment horizontal="center" vertical="center" wrapText="1"/>
    </xf>
    <xf numFmtId="183" applyNumberFormat="1" fontId="4" applyFont="1" fillId="0" borderId="89" applyBorder="1" applyAlignment="1" xfId="1">
      <alignment horizontal="center" vertical="center" wrapText="1"/>
    </xf>
    <xf numFmtId="0" fontId="0" fillId="0" borderId="0" applyAlignment="1" xfId="0">
      <alignment vertical="center"/>
    </xf>
    <xf numFmtId="0" fontId="10" applyFont="1" fillId="0" borderId="0" applyAlignment="1" xfId="0"/>
    <xf numFmtId="0" fontId="11" applyFont="1" fillId="0" borderId="0" applyAlignment="1" xfId="0"/>
    <xf numFmtId="0" fontId="12" applyFont="1" fillId="4" applyFill="1" borderId="0" applyAlignment="1" xfId="0"/>
    <xf numFmtId="0" fontId="13" applyFont="1" fillId="5" applyFill="1" borderId="0" applyAlignment="1" xfId="0"/>
    <xf numFmtId="0" fontId="14" applyFont="1" fillId="6" applyFill="1" borderId="0" applyAlignment="1" xfId="0"/>
    <xf numFmtId="0" fontId="15" applyFont="1" fillId="7" applyFill="1" borderId="90" applyBorder="1" applyAlignment="1" xfId="0"/>
    <xf numFmtId="0" fontId="16" applyFont="1" fillId="8" applyFill="1" borderId="91" applyBorder="1" applyAlignment="1" xfId="0"/>
    <xf numFmtId="0" fontId="17" applyFont="1" fillId="0" borderId="0" applyAlignment="1" xfId="0"/>
    <xf numFmtId="0" fontId="18" applyFont="1" fillId="0" borderId="0" applyAlignment="1" xfId="0"/>
    <xf numFmtId="0" fontId="19" applyFont="1" fillId="0" borderId="92" applyBorder="1" applyAlignment="1" xfId="0"/>
    <xf numFmtId="0" fontId="20" applyFont="1" fillId="7" applyFill="1" borderId="93" applyBorder="1" applyAlignment="1" xfId="0"/>
    <xf numFmtId="0" fontId="21" applyFont="1" fillId="9" applyFill="1" borderId="94" applyBorder="1" applyAlignment="1" xfId="0"/>
    <xf numFmtId="0" fontId="0" fillId="10" applyFill="1" borderId="95" applyBorder="1" applyAlignment="1" xfId="0"/>
    <xf numFmtId="0" fontId="22" applyFont="1" fillId="0" borderId="0" applyAlignment="1" xfId="0"/>
    <xf numFmtId="0" fontId="23" applyFont="1" fillId="0" borderId="96" applyBorder="1" applyAlignment="1" xfId="0"/>
    <xf numFmtId="0" fontId="24" applyFont="1" fillId="0" borderId="97" applyBorder="1" applyAlignment="1" xfId="0"/>
    <xf numFmtId="0" fontId="25" applyFont="1" fillId="0" borderId="98" applyBorder="1" applyAlignment="1" xfId="0"/>
    <xf numFmtId="0" fontId="25" applyFont="1" fillId="0" borderId="0" applyAlignment="1" xfId="0"/>
    <xf numFmtId="0" fontId="26" applyFont="1" fillId="0" borderId="99" applyBorder="1" applyAlignment="1" xfId="0"/>
    <xf numFmtId="0" fontId="27" applyFont="1" fillId="11" applyFill="1" borderId="0" applyAlignment="1" xfId="0"/>
    <xf numFmtId="0" fontId="27" applyFont="1" fillId="12" applyFill="1" borderId="0" applyAlignment="1" xfId="0"/>
    <xf numFmtId="0" fontId="27" applyFont="1" fillId="13" applyFill="1" borderId="0" applyAlignment="1" xfId="0"/>
    <xf numFmtId="0" fontId="27" applyFont="1" fillId="14" applyFill="1" borderId="0" applyAlignment="1" xfId="0"/>
    <xf numFmtId="0" fontId="27" applyFont="1" fillId="15" applyFill="1" borderId="0" applyAlignment="1" xfId="0"/>
    <xf numFmtId="0" fontId="27" applyFont="1" fillId="16" applyFill="1" borderId="0" applyAlignment="1" xfId="0"/>
    <xf numFmtId="0" fontId="27" applyFont="1" fillId="17" applyFill="1" borderId="0" applyAlignment="1" xfId="0"/>
    <xf numFmtId="0" fontId="27" applyFont="1" fillId="18" applyFill="1" borderId="0" applyAlignment="1" xfId="0"/>
    <xf numFmtId="0" fontId="27" applyFont="1" fillId="19" applyFill="1" borderId="0" applyAlignment="1" xfId="0"/>
    <xf numFmtId="0" fontId="27" applyFont="1" fillId="20" applyFill="1" borderId="0" applyAlignment="1" xfId="0"/>
    <xf numFmtId="0" fontId="27" applyFont="1" fillId="21" applyFill="1" borderId="0" applyAlignment="1" xfId="0"/>
    <xf numFmtId="0" fontId="27" applyFont="1" fillId="22" applyFill="1" borderId="0" applyAlignment="1" xfId="0"/>
    <xf numFmtId="0" fontId="28" applyFont="1" fillId="23" applyFill="1" borderId="0" applyAlignment="1" xfId="0"/>
    <xf numFmtId="0" fontId="28" applyFont="1" fillId="24" applyFill="1" borderId="0" applyAlignment="1" xfId="0"/>
    <xf numFmtId="0" fontId="28" applyFont="1" fillId="25" applyFill="1" borderId="0" applyAlignment="1" xfId="0"/>
    <xf numFmtId="0" fontId="28" applyFont="1" fillId="26" applyFill="1" borderId="0" applyAlignment="1" xfId="0"/>
    <xf numFmtId="0" fontId="28" applyFont="1" fillId="27" applyFill="1" borderId="0" applyAlignment="1" xfId="0"/>
    <xf numFmtId="0" fontId="28" applyFont="1" fillId="28" applyFill="1" borderId="0" applyAlignment="1" xfId="0"/>
    <xf numFmtId="0" fontId="28" applyFont="1" fillId="29" applyFill="1" borderId="0" applyAlignment="1" xfId="0"/>
    <xf numFmtId="0" fontId="28" applyFont="1" fillId="30" applyFill="1" borderId="0" applyAlignment="1" xfId="0"/>
    <xf numFmtId="0" fontId="28" applyFont="1" fillId="31" applyFill="1" borderId="0" applyAlignment="1" xfId="0"/>
    <xf numFmtId="0" fontId="28" applyFont="1" fillId="32" applyFill="1" borderId="0" applyAlignment="1" xfId="0"/>
    <xf numFmtId="0" fontId="28" applyFont="1" fillId="33" applyFill="1" borderId="0" applyAlignment="1" xfId="0"/>
    <xf numFmtId="0" fontId="28" applyFont="1" fillId="34" applyFill="1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186" applyNumberFormat="1" fontId="0" fillId="0" borderId="0" applyAlignment="1" xfId="0"/>
    <xf numFmtId="187" applyNumberFormat="1" fontId="0" fillId="0" borderId="0" applyAlignment="1" xfId="0"/>
    <xf numFmtId="188" applyNumberFormat="1" fontId="0" fillId="0" borderId="0" applyAlignment="1" xfId="0"/>
    <xf numFmtId="0" fontId="0" fillId="0" borderId="0" applyAlignment="1" xfId="0"/>
    <xf numFmtId="0" fontId="0" fillId="0" borderId="0" applyAlignment="1" xfId="0">
      <alignment vertical="center"/>
    </xf>
    <xf numFmtId="0" fontId="1" applyFont="1" fillId="0" borderId="0" applyAlignment="1" xfId="0"/>
    <xf numFmtId="0" fontId="10" applyFont="1" fillId="0" borderId="0" applyAlignment="1" xfId="0"/>
    <xf numFmtId="0" fontId="0" fillId="0" borderId="0" applyAlignment="1" xfId="0"/>
    <xf numFmtId="0" fontId="2" applyFont="1" fillId="0" borderId="0" applyAlignment="1" xfId="0">
      <alignment horizontal="left" vertical="center"/>
    </xf>
    <xf numFmtId="0" fontId="5" applyFont="1" fillId="0" borderId="0" applyAlignment="1" xfId="1">
      <alignment horizontal="center" vertical="center" wrapText="1"/>
    </xf>
    <xf numFmtId="0" fontId="4" applyFont="1" fillId="0" borderId="100" applyBorder="1" applyAlignment="1" xfId="1">
      <alignment horizontal="center" vertical="center" wrapText="1"/>
    </xf>
    <xf numFmtId="0" fontId="4" applyFont="1" fillId="0" borderId="101" applyBorder="1" applyAlignment="1" xfId="1">
      <alignment horizontal="center" vertical="center" wrapText="1"/>
    </xf>
    <xf numFmtId="0" fontId="4" applyFont="1" fillId="0" borderId="102" applyBorder="1" applyAlignment="1" xfId="1">
      <alignment horizontal="center" vertical="center" wrapText="1"/>
    </xf>
    <xf numFmtId="0" fontId="4" applyFont="1" fillId="0" borderId="103" applyBorder="1" applyAlignment="1" xfId="1">
      <alignment horizontal="center" vertical="center" wrapText="1"/>
    </xf>
    <xf numFmtId="0" fontId="6" applyFont="1" fillId="0" borderId="104" applyBorder="1" applyAlignment="1" xfId="1">
      <alignment horizontal="center" vertical="center" wrapText="1"/>
    </xf>
    <xf numFmtId="176" applyNumberFormat="1" fontId="6" applyFont="1" fillId="0" borderId="105" applyBorder="1" applyAlignment="1" xfId="1">
      <alignment horizontal="center" vertical="center" wrapText="1"/>
    </xf>
    <xf numFmtId="0" fontId="6" applyFont="1" fillId="0" borderId="104" applyBorder="1" applyAlignment="1" applyProtection="1" xfId="1">
      <alignment horizontal="center" vertical="center" wrapText="1"/>
      <protection locked="0"/>
    </xf>
    <xf numFmtId="0" fontId="6" applyFont="1" fillId="0" borderId="107" applyBorder="1" applyAlignment="1" applyProtection="1" xfId="1">
      <alignment horizontal="center" vertical="center" wrapText="1"/>
      <protection locked="0"/>
    </xf>
    <xf numFmtId="0" fontId="6" applyFont="1" fillId="0" borderId="108" applyBorder="1" applyAlignment="1" applyProtection="1" xfId="1">
      <alignment horizontal="center" vertical="center" wrapText="1"/>
      <protection locked="0"/>
    </xf>
    <xf numFmtId="0" fontId="6" applyFont="1" fillId="0" borderId="109" applyBorder="1" applyAlignment="1" xfId="0">
      <alignment horizontal="left" vertical="center" wrapText="1"/>
    </xf>
    <xf numFmtId="0" fontId="4" applyFont="1" fillId="0" borderId="0" applyAlignment="1" xfId="0">
      <alignment horizontal="center" vertical="center" wrapText="1"/>
    </xf>
    <xf numFmtId="178" applyNumberFormat="1" fontId="6" applyFont="1" fillId="0" borderId="110" applyBorder="1" applyAlignment="1" xfId="1">
      <alignment horizontal="center" vertical="center" wrapText="1"/>
    </xf>
    <xf numFmtId="176" applyNumberFormat="1" fontId="4" applyFont="1" fillId="0" borderId="111" applyBorder="1" applyAlignment="1" xfId="1">
      <alignment horizontal="center" vertical="center" wrapText="1"/>
    </xf>
    <xf numFmtId="0" fontId="4" applyFont="1" fillId="0" borderId="100" applyBorder="1" applyAlignment="1" xfId="2">
      <alignment horizontal="center" vertical="center" wrapText="1"/>
    </xf>
    <xf numFmtId="177" applyNumberFormat="1" fontId="6" applyFont="1" fillId="0" borderId="113" applyBorder="1" applyAlignment="1" xfId="1">
      <alignment horizontal="center" vertical="center" wrapText="1"/>
    </xf>
    <xf numFmtId="0" fontId="6" applyFont="1" fillId="0" borderId="104" applyBorder="1" applyAlignment="1" xfId="0">
      <alignment horizontal="center" vertical="center" wrapText="1"/>
    </xf>
    <xf numFmtId="0" fontId="6" applyFont="1" fillId="0" borderId="115" applyBorder="1" applyAlignment="1" xfId="0">
      <alignment horizontal="left" vertical="center"/>
    </xf>
    <xf numFmtId="0" fontId="6" applyFont="1" fillId="0" borderId="116" applyBorder="1" applyAlignment="1" xfId="1">
      <alignment horizontal="left" vertical="center" wrapText="1"/>
    </xf>
    <xf numFmtId="0" fontId="6" applyFont="1" fillId="0" borderId="117" applyBorder="1" applyAlignment="1" xfId="1">
      <alignment horizontal="left" vertical="center" wrapText="1"/>
    </xf>
    <xf numFmtId="0" fontId="6" applyFont="1" fillId="0" borderId="118" applyBorder="1" applyAlignment="1" xfId="1">
      <alignment horizontal="left" vertical="center" wrapText="1"/>
    </xf>
    <xf numFmtId="0" fontId="29" applyFont="1" fillId="35" applyFill="1" borderId="0" applyAlignment="1" xfId="0"/>
    <xf numFmtId="0" fontId="30" applyFont="1" fillId="36" applyFill="1" borderId="0" applyAlignment="1" xfId="0"/>
    <xf numFmtId="0" fontId="31" applyFont="1" fillId="37" applyFill="1" borderId="0" applyAlignment="1" xfId="0"/>
    <xf numFmtId="0" fontId="32" applyFont="1" fillId="38" applyFill="1" borderId="119" applyBorder="1" applyAlignment="1" xfId="0"/>
    <xf numFmtId="0" fontId="33" applyFont="1" fillId="39" applyFill="1" borderId="120" applyBorder="1" applyAlignment="1" xfId="0"/>
    <xf numFmtId="0" fontId="34" applyFont="1" fillId="0" borderId="0" applyAlignment="1" xfId="0"/>
    <xf numFmtId="0" fontId="35" applyFont="1" fillId="0" borderId="0" applyAlignment="1" xfId="0"/>
    <xf numFmtId="0" fontId="36" applyFont="1" fillId="0" borderId="121" applyBorder="1" applyAlignment="1" xfId="0"/>
    <xf numFmtId="0" fontId="37" applyFont="1" fillId="38" applyFill="1" borderId="122" applyBorder="1" applyAlignment="1" xfId="0"/>
    <xf numFmtId="0" fontId="38" applyFont="1" fillId="40" applyFill="1" borderId="123" applyBorder="1" applyAlignment="1" xfId="0"/>
    <xf numFmtId="0" fontId="0" fillId="41" applyFill="1" borderId="124" applyBorder="1" applyAlignment="1" xfId="0"/>
    <xf numFmtId="0" fontId="39" applyFont="1" fillId="0" borderId="0" applyAlignment="1" xfId="0"/>
    <xf numFmtId="0" fontId="40" applyFont="1" fillId="0" borderId="125" applyBorder="1" applyAlignment="1" xfId="0"/>
    <xf numFmtId="0" fontId="41" applyFont="1" fillId="0" borderId="126" applyBorder="1" applyAlignment="1" xfId="0"/>
    <xf numFmtId="0" fontId="42" applyFont="1" fillId="0" borderId="127" applyBorder="1" applyAlignment="1" xfId="0"/>
    <xf numFmtId="0" fontId="42" applyFont="1" fillId="0" borderId="0" applyAlignment="1" xfId="0"/>
    <xf numFmtId="0" fontId="43" applyFont="1" fillId="0" borderId="128" applyBorder="1" applyAlignment="1" xfId="0"/>
    <xf numFmtId="0" fontId="44" applyFont="1" fillId="42" applyFill="1" borderId="0" applyAlignment="1" xfId="0"/>
    <xf numFmtId="0" fontId="44" applyFont="1" fillId="43" applyFill="1" borderId="0" applyAlignment="1" xfId="0"/>
    <xf numFmtId="0" fontId="44" applyFont="1" fillId="44" applyFill="1" borderId="0" applyAlignment="1" xfId="0"/>
    <xf numFmtId="0" fontId="44" applyFont="1" fillId="45" applyFill="1" borderId="0" applyAlignment="1" xfId="0"/>
    <xf numFmtId="0" fontId="44" applyFont="1" fillId="46" applyFill="1" borderId="0" applyAlignment="1" xfId="0"/>
    <xf numFmtId="0" fontId="44" applyFont="1" fillId="47" applyFill="1" borderId="0" applyAlignment="1" xfId="0"/>
    <xf numFmtId="0" fontId="44" applyFont="1" fillId="48" applyFill="1" borderId="0" applyAlignment="1" xfId="0"/>
    <xf numFmtId="0" fontId="44" applyFont="1" fillId="49" applyFill="1" borderId="0" applyAlignment="1" xfId="0"/>
    <xf numFmtId="0" fontId="44" applyFont="1" fillId="50" applyFill="1" borderId="0" applyAlignment="1" xfId="0"/>
    <xf numFmtId="0" fontId="44" applyFont="1" fillId="51" applyFill="1" borderId="0" applyAlignment="1" xfId="0"/>
    <xf numFmtId="0" fontId="44" applyFont="1" fillId="52" applyFill="1" borderId="0" applyAlignment="1" xfId="0"/>
    <xf numFmtId="0" fontId="44" applyFont="1" fillId="53" applyFill="1" borderId="0" applyAlignment="1" xfId="0"/>
    <xf numFmtId="0" fontId="45" applyFont="1" fillId="54" applyFill="1" borderId="0" applyAlignment="1" xfId="0"/>
    <xf numFmtId="0" fontId="45" applyFont="1" fillId="55" applyFill="1" borderId="0" applyAlignment="1" xfId="0"/>
    <xf numFmtId="0" fontId="45" applyFont="1" fillId="56" applyFill="1" borderId="0" applyAlignment="1" xfId="0"/>
    <xf numFmtId="0" fontId="45" applyFont="1" fillId="57" applyFill="1" borderId="0" applyAlignment="1" xfId="0"/>
    <xf numFmtId="0" fontId="45" applyFont="1" fillId="58" applyFill="1" borderId="0" applyAlignment="1" xfId="0"/>
    <xf numFmtId="0" fontId="45" applyFont="1" fillId="59" applyFill="1" borderId="0" applyAlignment="1" xfId="0"/>
    <xf numFmtId="0" fontId="45" applyFont="1" fillId="60" applyFill="1" borderId="0" applyAlignment="1" xfId="0"/>
    <xf numFmtId="0" fontId="45" applyFont="1" fillId="61" applyFill="1" borderId="0" applyAlignment="1" xfId="0"/>
    <xf numFmtId="0" fontId="45" applyFont="1" fillId="62" applyFill="1" borderId="0" applyAlignment="1" xfId="0"/>
    <xf numFmtId="0" fontId="45" applyFont="1" fillId="63" applyFill="1" borderId="0" applyAlignment="1" xfId="0"/>
    <xf numFmtId="0" fontId="45" applyFont="1" fillId="64" applyFill="1" borderId="0" applyAlignment="1" xfId="0"/>
    <xf numFmtId="0" fontId="45" applyFont="1" fillId="65" applyFill="1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186" applyNumberFormat="1" fontId="0" fillId="0" borderId="0" applyAlignment="1" xfId="0"/>
    <xf numFmtId="187" applyNumberFormat="1" fontId="0" fillId="0" borderId="0" applyAlignment="1" xfId="0"/>
    <xf numFmtId="189" applyNumberFormat="1" fontId="0" fillId="0" borderId="0" applyAlignment="1" xfId="0"/>
    <xf numFmtId="0" fontId="0" fillId="0" borderId="0" applyAlignment="1" xfId="0"/>
    <xf numFmtId="0" fontId="0" fillId="0" borderId="0" applyAlignment="1" xfId="0"/>
  </cellXfs>
  <cellStyles count="19">
    <cellStyle name="常规" xfId="0" builtinId="0"/>
    <cellStyle name="常规 2" xfId="1"/>
    <cellStyle name="常规 13 2" xfId="2"/>
    <cellStyle name="常规 2 2" xfId="3"/>
    <cellStyle name="常规 76" xfId="4"/>
    <cellStyle name="常规 74" xfId="5"/>
    <cellStyle name="常规 77" xfId="6"/>
    <cellStyle name="常规 78" xfId="7"/>
    <cellStyle name="样式 1" xfId="8"/>
    <cellStyle name="常规 69" xfId="9"/>
    <cellStyle name="常规 70" xfId="10"/>
    <cellStyle name="常规 73" xfId="11"/>
    <cellStyle name="常规 79" xfId="12"/>
    <cellStyle name="常规 82" xfId="13"/>
    <cellStyle name="常规 101" xfId="14"/>
    <cellStyle name="常规 100" xfId="15"/>
    <cellStyle name="常规 100 2" xfId="16"/>
    <cellStyle name="常规 2 34" xfId="17"/>
    <cellStyle name="常规_2017年全省灾毁重建建议大中修计划汇总(9.9）-jhc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EP43"/>
  <sheetViews>
    <sheetView tabSelected="1" zoomScaleNormal="100" topLeftCell="A1" workbookViewId="0">
      <pane xSplit="12" ySplit="5" topLeftCell="M6" activePane="bottomRight" state="frozen"/>
      <selection activeCell="E12" activeCellId="0" sqref="E12"/>
      <selection pane="topRight" activeCell="E12" activeCellId="0" sqref="E12"/>
      <selection pane="bottomLeft" activeCell="E12" activeCellId="0" sqref="E12"/>
      <selection pane="bottomRight" activeCell="E12" activeCellId="0" sqref="E12"/>
    </sheetView>
  </sheetViews>
  <sheetFormatPr defaultRowHeight="13.5" defaultColWidth="9.0" x14ac:dyDescent="0.15"/>
  <cols>
    <col min="1" max="1" width="3.375" customWidth="1" style="85"/>
    <col min="2" max="2" width="5.5" customWidth="1" style="86"/>
    <col min="3" max="3" width="4.5" customWidth="1" style="86"/>
    <col min="4" max="5" width="9.125" customWidth="1" style="87"/>
    <col min="6" max="6" width="4.75" customWidth="1" style="86"/>
    <col min="7" max="7" width="9.375" customWidth="1" style="87"/>
    <col min="8" max="8" width="9.625" customWidth="1" style="87"/>
    <col min="9" max="9" width="4.875" customWidth="1" style="87"/>
    <col min="10" max="10" width="9.25" customWidth="1" style="87"/>
    <col min="11" max="11" width="9.5" customWidth="1" style="87"/>
    <col min="12" max="12" width="9.375" customWidth="1" style="87"/>
    <col min="13" max="13" width="4.25" customWidth="1" style="87"/>
    <col min="14" max="14" width="4.375" customWidth="1" style="1"/>
    <col min="15" max="15" width="3.25" customWidth="1" style="88"/>
    <col min="16" max="16" width="5.375" customWidth="1" style="87"/>
    <col min="17" max="17" width="4.25" customWidth="1" style="88"/>
    <col min="18" max="18" width="5.125" customWidth="1" style="2"/>
    <col min="19" max="19" width="0.0" customWidth="1" style="87" hidden="1"/>
    <col min="20" max="20" width="4.75" customWidth="1" style="87"/>
    <col min="21" max="21" width="9.375" customWidth="1" style="88"/>
    <col min="22" max="22" width="4.0" customWidth="1" style="87"/>
    <col min="23" max="23" width="3.875" customWidth="1" style="87"/>
    <col min="24" max="24" width="5.875" customWidth="1" style="88"/>
    <col min="25" max="25" width="4.75" customWidth="1" style="87"/>
    <col min="26" max="26" width="7.125" customWidth="1" style="87"/>
    <col min="27" max="27" width="5.625" customWidth="1" style="85"/>
    <col min="28" max="28" width="8.625" customWidth="1" style="89"/>
    <col min="29" max="29" width="5.75" customWidth="1" style="6"/>
    <col min="30" max="30" width="4.5" customWidth="1" style="87"/>
    <col min="31" max="31" width="5.25" customWidth="1" style="87"/>
    <col min="32" max="32" width="4.5" customWidth="1" style="87"/>
    <col min="33" max="33" width="26.625" customWidth="1" style="87"/>
    <col min="34" max="44" width="0.0" customWidth="1" style="90" hidden="1"/>
    <col min="45" max="16370" width="9.0" style="1"/>
  </cols>
  <sheetData>
    <row r="1" spans="1:43" s="2" customFormat="1" ht="14.25" customHeight="1" x14ac:dyDescent="0.15">
      <c r="A1" s="165" t="s">
        <v>0</v>
      </c>
      <c r="B1" s="165"/>
      <c r="N1" s="3"/>
      <c r="O1" s="4"/>
      <c r="Q1" s="4"/>
      <c r="U1" s="4"/>
      <c r="X1" s="4"/>
      <c r="AB1" s="5"/>
      <c r="AC1" s="6"/>
      <c r="AH1" s="7"/>
      <c r="AI1" s="8"/>
      <c r="AJ1" s="8"/>
      <c r="AK1" s="8"/>
      <c r="AL1" s="8"/>
      <c r="AM1" s="8"/>
      <c r="AN1" s="8"/>
      <c r="AO1" s="8"/>
      <c r="AP1" s="8"/>
      <c r="AQ1" s="8"/>
    </row>
    <row r="2" spans="1:44" s="10" customFormat="1" ht="24.75" customHeight="1" x14ac:dyDescent="0.1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9"/>
      <c r="AI2" s="167" t="s">
        <v>2</v>
      </c>
      <c r="AJ2" s="167"/>
      <c r="AK2" s="167"/>
      <c r="AL2" s="167"/>
      <c r="AM2" s="167" t="s">
        <v>3</v>
      </c>
      <c r="AN2" s="167"/>
      <c r="AO2" s="167"/>
      <c r="AP2" s="167"/>
      <c r="AQ2" s="170" t="s">
        <v>4</v>
      </c>
      <c r="AR2" s="10" t="s">
        <v>5</v>
      </c>
    </row>
    <row r="3" spans="1:44" s="12" customFormat="1" ht="21.0" customHeight="1" x14ac:dyDescent="0.15">
      <c r="A3" s="171" t="s">
        <v>6</v>
      </c>
      <c r="B3" s="171" t="s">
        <v>7</v>
      </c>
      <c r="C3" s="171" t="s">
        <v>8</v>
      </c>
      <c r="D3" s="171"/>
      <c r="E3" s="171"/>
      <c r="F3" s="171" t="s">
        <v>9</v>
      </c>
      <c r="G3" s="171"/>
      <c r="H3" s="171"/>
      <c r="I3" s="171" t="s">
        <v>10</v>
      </c>
      <c r="J3" s="171"/>
      <c r="K3" s="171"/>
      <c r="L3" s="181" t="s">
        <v>11</v>
      </c>
      <c r="M3" s="182" t="s">
        <v>12</v>
      </c>
      <c r="N3" s="182"/>
      <c r="O3" s="171" t="s">
        <v>13</v>
      </c>
      <c r="P3" s="171" t="s">
        <v>14</v>
      </c>
      <c r="Q3" s="171" t="s">
        <v>15</v>
      </c>
      <c r="R3" s="171" t="s">
        <v>16</v>
      </c>
      <c r="S3" s="171"/>
      <c r="T3" s="171"/>
      <c r="U3" s="171"/>
      <c r="V3" s="171"/>
      <c r="W3" s="171"/>
      <c r="X3" s="171"/>
      <c r="Y3" s="171"/>
      <c r="Z3" s="171"/>
      <c r="AA3" s="171"/>
      <c r="AB3" s="172" t="s">
        <v>17</v>
      </c>
      <c r="AC3" s="171" t="s">
        <v>18</v>
      </c>
      <c r="AD3" s="171" t="s">
        <v>19</v>
      </c>
      <c r="AE3" s="171" t="s">
        <v>20</v>
      </c>
      <c r="AF3" s="171" t="s">
        <v>21</v>
      </c>
      <c r="AG3" s="173" t="s">
        <v>5</v>
      </c>
      <c r="AH3" s="175" t="s">
        <v>22</v>
      </c>
      <c r="AI3" s="167" t="s">
        <v>23</v>
      </c>
      <c r="AJ3" s="179" t="s">
        <v>24</v>
      </c>
      <c r="AK3" s="167" t="s">
        <v>25</v>
      </c>
      <c r="AL3" s="167" t="s">
        <v>26</v>
      </c>
      <c r="AM3" s="180" t="s">
        <v>27</v>
      </c>
      <c r="AN3" s="167" t="s">
        <v>28</v>
      </c>
      <c r="AO3" s="167" t="s">
        <v>15</v>
      </c>
      <c r="AP3" s="167" t="s">
        <v>29</v>
      </c>
      <c r="AQ3" s="169"/>
      <c r="AR3" s="177"/>
    </row>
    <row r="4" spans="1:44" s="12" customFormat="1" ht="21.0" customHeight="1" x14ac:dyDescent="0.15">
      <c r="A4" s="171"/>
      <c r="B4" s="171"/>
      <c r="C4" s="171" t="s">
        <v>30</v>
      </c>
      <c r="D4" s="178" t="s">
        <v>25</v>
      </c>
      <c r="E4" s="178" t="s">
        <v>26</v>
      </c>
      <c r="F4" s="171" t="s">
        <v>30</v>
      </c>
      <c r="G4" s="178" t="s">
        <v>25</v>
      </c>
      <c r="H4" s="178" t="s">
        <v>26</v>
      </c>
      <c r="I4" s="171" t="s">
        <v>30</v>
      </c>
      <c r="J4" s="178" t="s">
        <v>25</v>
      </c>
      <c r="K4" s="178" t="s">
        <v>26</v>
      </c>
      <c r="L4" s="181"/>
      <c r="M4" s="182" t="s">
        <v>31</v>
      </c>
      <c r="N4" s="182" t="s">
        <v>32</v>
      </c>
      <c r="O4" s="171"/>
      <c r="P4" s="171"/>
      <c r="Q4" s="171"/>
      <c r="R4" s="171" t="s">
        <v>33</v>
      </c>
      <c r="S4" s="167" t="s">
        <v>34</v>
      </c>
      <c r="T4" s="171" t="s">
        <v>35</v>
      </c>
      <c r="U4" s="171"/>
      <c r="V4" s="171"/>
      <c r="W4" s="171"/>
      <c r="X4" s="171"/>
      <c r="Y4" s="171"/>
      <c r="Z4" s="171" t="s">
        <v>36</v>
      </c>
      <c r="AA4" s="172" t="s">
        <v>37</v>
      </c>
      <c r="AB4" s="172"/>
      <c r="AC4" s="171"/>
      <c r="AD4" s="171"/>
      <c r="AE4" s="171"/>
      <c r="AF4" s="171"/>
      <c r="AG4" s="173"/>
      <c r="AH4" s="175"/>
      <c r="AI4" s="167"/>
      <c r="AJ4" s="179"/>
      <c r="AK4" s="167"/>
      <c r="AL4" s="167"/>
      <c r="AM4" s="180"/>
      <c r="AN4" s="167"/>
      <c r="AO4" s="167"/>
      <c r="AP4" s="167"/>
      <c r="AQ4" s="169"/>
      <c r="AR4" s="177"/>
    </row>
    <row r="5" spans="1:44" s="12" customFormat="1" ht="75.0" customHeight="1" x14ac:dyDescent="0.15">
      <c r="A5" s="171"/>
      <c r="B5" s="171"/>
      <c r="C5" s="171"/>
      <c r="D5" s="178"/>
      <c r="E5" s="178"/>
      <c r="F5" s="171"/>
      <c r="G5" s="178"/>
      <c r="H5" s="178"/>
      <c r="I5" s="171"/>
      <c r="J5" s="178"/>
      <c r="K5" s="178"/>
      <c r="L5" s="181"/>
      <c r="M5" s="182"/>
      <c r="N5" s="182"/>
      <c r="O5" s="171"/>
      <c r="P5" s="171"/>
      <c r="Q5" s="171"/>
      <c r="R5" s="171"/>
      <c r="S5" s="167"/>
      <c r="T5" s="15" t="s">
        <v>38</v>
      </c>
      <c r="U5" s="16" t="s">
        <v>39</v>
      </c>
      <c r="V5" s="16" t="s">
        <v>40</v>
      </c>
      <c r="W5" s="16" t="s">
        <v>41</v>
      </c>
      <c r="X5" s="16" t="s">
        <v>42</v>
      </c>
      <c r="Y5" s="16" t="s">
        <v>43</v>
      </c>
      <c r="Z5" s="171"/>
      <c r="AA5" s="172"/>
      <c r="AB5" s="172"/>
      <c r="AC5" s="171"/>
      <c r="AD5" s="171"/>
      <c r="AE5" s="171"/>
      <c r="AF5" s="171"/>
      <c r="AG5" s="173"/>
      <c r="AH5" s="174"/>
      <c r="AI5" s="167"/>
      <c r="AJ5" s="179"/>
      <c r="AK5" s="167"/>
      <c r="AL5" s="167"/>
      <c r="AM5" s="180"/>
      <c r="AN5" s="167"/>
      <c r="AO5" s="167"/>
      <c r="AP5" s="167"/>
      <c r="AQ5" s="168"/>
      <c r="AR5" s="177"/>
    </row>
    <row r="6" spans="1:44" s="12" customFormat="1" ht="27.0" customHeight="1" x14ac:dyDescent="0.15">
      <c r="A6" s="176" t="s">
        <v>44</v>
      </c>
      <c r="B6" s="176"/>
      <c r="C6" s="176"/>
      <c r="D6" s="176"/>
      <c r="E6" s="16"/>
      <c r="F6" s="16"/>
      <c r="G6" s="16"/>
      <c r="H6" s="16"/>
      <c r="I6" s="16"/>
      <c r="J6" s="16"/>
      <c r="K6" s="16"/>
      <c r="L6" s="32">
        <f>L10+L16+L37</f>
        <v>78.3669999999999</v>
      </c>
      <c r="M6" s="32"/>
      <c r="N6" s="32"/>
      <c r="O6" s="32"/>
      <c r="P6" s="32"/>
      <c r="Q6" s="32"/>
      <c r="R6" s="18"/>
      <c r="S6" s="32"/>
      <c r="T6" s="32"/>
      <c r="U6" s="32"/>
      <c r="V6" s="32"/>
      <c r="W6" s="32"/>
      <c r="X6" s="32"/>
      <c r="Y6" s="32"/>
      <c r="Z6" s="32"/>
      <c r="AA6" s="32"/>
      <c r="AB6" s="34">
        <f>AB7+AB9</f>
        <v>3672</v>
      </c>
      <c r="AC6" s="23"/>
      <c r="AD6" s="23"/>
      <c r="AE6" s="35"/>
      <c r="AF6" s="35"/>
      <c r="AG6" s="36"/>
      <c r="AH6" s="37"/>
      <c r="AI6" s="38"/>
      <c r="AJ6" s="20"/>
      <c r="AK6" s="18"/>
      <c r="AL6" s="18"/>
      <c r="AM6" s="21"/>
      <c r="AN6" s="18"/>
      <c r="AO6" s="18"/>
      <c r="AP6" s="18"/>
      <c r="AQ6" s="18"/>
      <c r="AR6" s="22"/>
    </row>
    <row r="7" spans="1:44" s="12" customFormat="1" ht="27.0" customHeight="1" x14ac:dyDescent="0.15">
      <c r="A7" s="186" t="s">
        <v>45</v>
      </c>
      <c r="B7" s="185"/>
      <c r="C7" s="185"/>
      <c r="D7" s="185"/>
      <c r="E7" s="184"/>
      <c r="F7" s="16"/>
      <c r="G7" s="16"/>
      <c r="H7" s="16"/>
      <c r="I7" s="16"/>
      <c r="J7" s="16"/>
      <c r="K7" s="16"/>
      <c r="L7" s="17">
        <f>L8</f>
        <v>-0.623</v>
      </c>
      <c r="M7" s="32"/>
      <c r="N7" s="32"/>
      <c r="O7" s="32"/>
      <c r="P7" s="32"/>
      <c r="Q7" s="32"/>
      <c r="R7" s="18"/>
      <c r="S7" s="32"/>
      <c r="T7" s="32"/>
      <c r="U7" s="32"/>
      <c r="V7" s="32"/>
      <c r="W7" s="32"/>
      <c r="X7" s="32"/>
      <c r="Y7" s="32"/>
      <c r="Z7" s="32"/>
      <c r="AA7" s="32"/>
      <c r="AB7" s="39">
        <f>AB8</f>
        <v>-95</v>
      </c>
      <c r="AC7" s="23"/>
      <c r="AD7" s="23"/>
      <c r="AE7" s="35"/>
      <c r="AF7" s="35"/>
      <c r="AG7" s="36"/>
      <c r="AH7" s="37"/>
      <c r="AI7" s="38"/>
      <c r="AJ7" s="20"/>
      <c r="AK7" s="18"/>
      <c r="AL7" s="18"/>
      <c r="AM7" s="21"/>
      <c r="AN7" s="18"/>
      <c r="AO7" s="18"/>
      <c r="AP7" s="18"/>
      <c r="AQ7" s="18"/>
      <c r="AR7" s="22"/>
    </row>
    <row r="8" spans="1:44" s="12" customFormat="1" ht="27.0" customHeight="1" x14ac:dyDescent="0.15">
      <c r="A8" s="13"/>
      <c r="B8" s="18" t="s">
        <v>46</v>
      </c>
      <c r="C8" s="40"/>
      <c r="D8" s="40"/>
      <c r="E8" s="16"/>
      <c r="F8" s="18" t="s">
        <v>47</v>
      </c>
      <c r="G8" s="24">
        <v>992.377</v>
      </c>
      <c r="H8" s="24">
        <v>993.0</v>
      </c>
      <c r="I8" s="18" t="s">
        <v>48</v>
      </c>
      <c r="J8" s="24">
        <v>1918.994</v>
      </c>
      <c r="K8" s="24">
        <v>1919.617</v>
      </c>
      <c r="L8" s="30">
        <v>-0.623</v>
      </c>
      <c r="M8" s="32"/>
      <c r="N8" s="32"/>
      <c r="O8" s="18" t="s">
        <v>49</v>
      </c>
      <c r="P8" s="18" t="s">
        <v>50</v>
      </c>
      <c r="Q8" s="18" t="s">
        <v>51</v>
      </c>
      <c r="R8" s="18" t="s">
        <v>50</v>
      </c>
      <c r="S8" s="32"/>
      <c r="T8" s="32"/>
      <c r="U8" s="32"/>
      <c r="V8" s="18" t="s">
        <v>52</v>
      </c>
      <c r="W8" s="18" t="s">
        <v>53</v>
      </c>
      <c r="X8" s="18" t="s">
        <v>54</v>
      </c>
      <c r="Y8" s="18" t="s">
        <v>55</v>
      </c>
      <c r="Z8" s="18"/>
      <c r="AA8" s="25" t="s">
        <v>56</v>
      </c>
      <c r="AB8" s="27">
        <f>ROUND(L8*R8*AA8*0.1*AD8,0)</f>
        <v>-95</v>
      </c>
      <c r="AC8" s="25">
        <v>2004.0</v>
      </c>
      <c r="AD8" s="18">
        <v>1.0</v>
      </c>
      <c r="AE8" s="18"/>
      <c r="AF8" s="35"/>
      <c r="AG8" s="28" t="s">
        <v>57</v>
      </c>
      <c r="AH8" s="37"/>
      <c r="AI8" s="38"/>
      <c r="AJ8" s="20"/>
      <c r="AK8" s="18"/>
      <c r="AL8" s="18"/>
      <c r="AM8" s="21"/>
      <c r="AN8" s="18"/>
      <c r="AO8" s="18"/>
      <c r="AP8" s="18"/>
      <c r="AQ8" s="18"/>
      <c r="AR8" s="22"/>
    </row>
    <row r="9" spans="1:44" s="12" customFormat="1" ht="27.0" customHeight="1" x14ac:dyDescent="0.15">
      <c r="A9" s="176" t="s">
        <v>58</v>
      </c>
      <c r="B9" s="176"/>
      <c r="C9" s="176"/>
      <c r="D9" s="176"/>
      <c r="E9" s="16"/>
      <c r="F9" s="16"/>
      <c r="G9" s="16"/>
      <c r="H9" s="16"/>
      <c r="I9" s="16"/>
      <c r="J9" s="16"/>
      <c r="K9" s="16"/>
      <c r="L9" s="32">
        <f>L10+L16+L37</f>
        <v>78.3669999999999</v>
      </c>
      <c r="M9" s="13"/>
      <c r="N9" s="13"/>
      <c r="O9" s="13"/>
      <c r="P9" s="13"/>
      <c r="Q9" s="13"/>
      <c r="R9" s="18"/>
      <c r="S9" s="13"/>
      <c r="T9" s="13"/>
      <c r="U9" s="13"/>
      <c r="V9" s="13"/>
      <c r="W9" s="13"/>
      <c r="X9" s="13"/>
      <c r="Y9" s="13"/>
      <c r="Z9" s="42"/>
      <c r="AA9" s="42"/>
      <c r="AB9" s="34">
        <f>AB10+AB16</f>
        <v>3767</v>
      </c>
      <c r="AC9" s="29"/>
      <c r="AD9" s="29"/>
      <c r="AE9" s="29"/>
      <c r="AF9" s="29"/>
      <c r="AG9" s="36"/>
      <c r="AH9" s="37"/>
      <c r="AI9" s="38"/>
      <c r="AJ9" s="20"/>
      <c r="AK9" s="18"/>
      <c r="AL9" s="18"/>
      <c r="AM9" s="21"/>
      <c r="AN9" s="18"/>
      <c r="AO9" s="18"/>
      <c r="AP9" s="18"/>
      <c r="AQ9" s="18"/>
      <c r="AR9" s="22"/>
    </row>
    <row r="10" spans="1:44" s="12" customFormat="1" ht="27.0" customHeight="1" x14ac:dyDescent="0.15">
      <c r="A10" s="176" t="s">
        <v>59</v>
      </c>
      <c r="B10" s="176"/>
      <c r="C10" s="176"/>
      <c r="D10" s="40"/>
      <c r="E10" s="16"/>
      <c r="F10" s="16"/>
      <c r="G10" s="16"/>
      <c r="H10" s="16"/>
      <c r="I10" s="16"/>
      <c r="J10" s="16"/>
      <c r="K10" s="16"/>
      <c r="L10" s="32">
        <f>SUM(L11:L15)</f>
        <v>5.50799999999998</v>
      </c>
      <c r="M10" s="32"/>
      <c r="N10" s="32"/>
      <c r="O10" s="32"/>
      <c r="P10" s="32"/>
      <c r="Q10" s="32"/>
      <c r="R10" s="18"/>
      <c r="S10" s="32"/>
      <c r="T10" s="32"/>
      <c r="U10" s="32"/>
      <c r="V10" s="32"/>
      <c r="W10" s="32"/>
      <c r="X10" s="32"/>
      <c r="Y10" s="32"/>
      <c r="Z10" s="32"/>
      <c r="AA10" s="32"/>
      <c r="AB10" s="34">
        <f>SUM(AB11:AB15)</f>
        <v>883</v>
      </c>
      <c r="AC10" s="18"/>
      <c r="AD10" s="18"/>
      <c r="AE10" s="35"/>
      <c r="AF10" s="35"/>
      <c r="AG10" s="36"/>
      <c r="AH10" s="37"/>
      <c r="AI10" s="38"/>
      <c r="AJ10" s="20"/>
      <c r="AK10" s="18"/>
      <c r="AL10" s="18"/>
      <c r="AM10" s="21"/>
      <c r="AN10" s="18"/>
      <c r="AO10" s="18"/>
      <c r="AP10" s="18"/>
      <c r="AQ10" s="18"/>
      <c r="AR10" s="22"/>
    </row>
    <row r="11" spans="1:44" s="12" customFormat="1" ht="25.5" customHeight="1" x14ac:dyDescent="0.15">
      <c r="A11" s="29">
        <v>1.0</v>
      </c>
      <c r="B11" s="18" t="s">
        <v>60</v>
      </c>
      <c r="C11" s="23" t="s">
        <v>61</v>
      </c>
      <c r="D11" s="24">
        <v>17.954</v>
      </c>
      <c r="E11" s="24">
        <v>18.654</v>
      </c>
      <c r="F11" s="23" t="s">
        <v>61</v>
      </c>
      <c r="G11" s="24">
        <v>18.253</v>
      </c>
      <c r="H11" s="24">
        <v>18.953</v>
      </c>
      <c r="I11" s="43" t="s">
        <v>62</v>
      </c>
      <c r="J11" s="24">
        <v>17.5</v>
      </c>
      <c r="K11" s="24">
        <v>18.2</v>
      </c>
      <c r="L11" s="30">
        <v>0.699999999999999</v>
      </c>
      <c r="M11" s="29" t="s">
        <v>63</v>
      </c>
      <c r="N11" s="29" t="s">
        <v>64</v>
      </c>
      <c r="O11" s="23" t="s">
        <v>65</v>
      </c>
      <c r="P11" s="45">
        <v>9.0</v>
      </c>
      <c r="Q11" s="45" t="s">
        <v>51</v>
      </c>
      <c r="R11" s="18">
        <f>MIN(S11:S11)</f>
        <v>9</v>
      </c>
      <c r="S11" s="45">
        <v>9.0</v>
      </c>
      <c r="T11" s="45"/>
      <c r="U11" s="45"/>
      <c r="V11" s="45" t="s">
        <v>52</v>
      </c>
      <c r="W11" s="45">
        <v>30.0</v>
      </c>
      <c r="X11" s="23" t="s">
        <v>54</v>
      </c>
      <c r="Y11" s="45">
        <v>9.0</v>
      </c>
      <c r="Z11" s="18"/>
      <c r="AA11" s="46">
        <v>180.0</v>
      </c>
      <c r="AB11" s="31">
        <f>ROUND(L11*R11*AA11*0.1*AD11,0)</f>
        <v>113</v>
      </c>
      <c r="AC11" s="23">
        <v>2009.0</v>
      </c>
      <c r="AD11" s="23">
        <v>1.0</v>
      </c>
      <c r="AE11" s="35"/>
      <c r="AF11" s="35"/>
      <c r="AG11" s="33"/>
      <c r="AH11" s="47"/>
      <c r="AI11" s="38">
        <v>2018.0</v>
      </c>
      <c r="AJ11" s="20" t="s">
        <v>66</v>
      </c>
      <c r="AK11" s="29">
        <v>17.5</v>
      </c>
      <c r="AL11" s="29">
        <v>20.0</v>
      </c>
      <c r="AM11" s="21" t="s">
        <v>67</v>
      </c>
      <c r="AN11" s="18" t="s">
        <v>68</v>
      </c>
      <c r="AO11" s="18" t="s">
        <v>69</v>
      </c>
      <c r="AP11" s="18">
        <v>9.0</v>
      </c>
      <c r="AQ11" s="18"/>
      <c r="AR11" s="22"/>
    </row>
    <row r="12" spans="1:44" s="12" customFormat="1" ht="25.5" customHeight="1" x14ac:dyDescent="0.15">
      <c r="A12" s="29">
        <v>2.0</v>
      </c>
      <c r="B12" s="23" t="s">
        <v>70</v>
      </c>
      <c r="C12" s="23" t="s">
        <v>61</v>
      </c>
      <c r="D12" s="23">
        <v>63.9</v>
      </c>
      <c r="E12" s="23">
        <v>65.4</v>
      </c>
      <c r="F12" s="29" t="s">
        <v>61</v>
      </c>
      <c r="G12" s="29">
        <v>63.929</v>
      </c>
      <c r="H12" s="29">
        <v>65.429</v>
      </c>
      <c r="I12" s="29" t="s">
        <v>71</v>
      </c>
      <c r="J12" s="29">
        <v>24.467</v>
      </c>
      <c r="K12" s="29">
        <v>25.967</v>
      </c>
      <c r="L12" s="29">
        <v>1.5</v>
      </c>
      <c r="M12" s="29"/>
      <c r="N12" s="29" t="s">
        <v>63</v>
      </c>
      <c r="O12" s="23" t="s">
        <v>65</v>
      </c>
      <c r="P12" s="29">
        <v>9.0</v>
      </c>
      <c r="Q12" s="23" t="s">
        <v>51</v>
      </c>
      <c r="R12" s="18">
        <f>MIN(S12:S12)</f>
        <v>9</v>
      </c>
      <c r="S12" s="29">
        <v>9.0</v>
      </c>
      <c r="T12" s="29">
        <v>20.0</v>
      </c>
      <c r="U12" s="29"/>
      <c r="V12" s="29" t="s">
        <v>52</v>
      </c>
      <c r="W12" s="29">
        <v>20.0</v>
      </c>
      <c r="X12" s="23" t="s">
        <v>54</v>
      </c>
      <c r="Y12" s="29">
        <v>9.0</v>
      </c>
      <c r="Z12" s="29"/>
      <c r="AA12" s="29">
        <v>190.0</v>
      </c>
      <c r="AB12" s="31">
        <f>ROUND(L12*R12*AA12*0.1*AD12,0)</f>
        <v>257</v>
      </c>
      <c r="AC12" s="29">
        <v>2010.0</v>
      </c>
      <c r="AD12" s="29">
        <v>1.0</v>
      </c>
      <c r="AE12" s="35"/>
      <c r="AF12" s="35"/>
      <c r="AG12" s="33"/>
      <c r="AH12" s="47"/>
      <c r="AI12" s="38">
        <v>2013.0</v>
      </c>
      <c r="AJ12" s="20" t="s">
        <v>72</v>
      </c>
      <c r="AK12" s="48">
        <v>23.875</v>
      </c>
      <c r="AL12" s="48">
        <v>25.225</v>
      </c>
      <c r="AM12" s="21" t="s">
        <v>67</v>
      </c>
      <c r="AN12" s="18" t="s">
        <v>68</v>
      </c>
      <c r="AO12" s="18" t="s">
        <v>69</v>
      </c>
      <c r="AP12" s="18">
        <v>9.0</v>
      </c>
      <c r="AQ12" s="18"/>
      <c r="AR12" s="22"/>
    </row>
    <row r="13" spans="1:44" s="12" customFormat="1" ht="25.5" customHeight="1" x14ac:dyDescent="0.15">
      <c r="A13" s="29">
        <v>3.0</v>
      </c>
      <c r="B13" s="18" t="s">
        <v>60</v>
      </c>
      <c r="C13" s="49" t="s">
        <v>48</v>
      </c>
      <c r="D13" s="50">
        <v>1756.8</v>
      </c>
      <c r="E13" s="50">
        <v>1758.608</v>
      </c>
      <c r="F13" s="50" t="s">
        <v>48</v>
      </c>
      <c r="G13" s="50">
        <v>1756.8</v>
      </c>
      <c r="H13" s="50">
        <v>1758.608</v>
      </c>
      <c r="I13" s="50" t="s">
        <v>48</v>
      </c>
      <c r="J13" s="50">
        <v>1783.0</v>
      </c>
      <c r="K13" s="50">
        <v>1784.808</v>
      </c>
      <c r="L13" s="50">
        <v>1.80799999999999</v>
      </c>
      <c r="M13" s="29" t="s">
        <v>73</v>
      </c>
      <c r="N13" s="29" t="s">
        <v>64</v>
      </c>
      <c r="O13" s="23" t="s">
        <v>65</v>
      </c>
      <c r="P13" s="45">
        <v>12.0</v>
      </c>
      <c r="Q13" s="45" t="s">
        <v>51</v>
      </c>
      <c r="R13" s="18">
        <f>MIN(S13:S13)</f>
        <v>12</v>
      </c>
      <c r="S13" s="45">
        <v>12.0</v>
      </c>
      <c r="T13" s="45"/>
      <c r="U13" s="45"/>
      <c r="V13" s="45" t="s">
        <v>52</v>
      </c>
      <c r="W13" s="45">
        <v>30.0</v>
      </c>
      <c r="X13" s="23" t="s">
        <v>54</v>
      </c>
      <c r="Y13" s="45">
        <v>9.0</v>
      </c>
      <c r="Z13" s="18"/>
      <c r="AA13" s="18">
        <v>180.0</v>
      </c>
      <c r="AB13" s="31">
        <f>ROUND(L13*R13*AA13*0.1*AD13,0)</f>
        <v>391</v>
      </c>
      <c r="AC13" s="18">
        <v>2010.0</v>
      </c>
      <c r="AD13" s="18">
        <v>1.0</v>
      </c>
      <c r="AE13" s="35"/>
      <c r="AF13" s="35"/>
      <c r="AG13" s="36"/>
      <c r="AH13" s="37"/>
      <c r="AI13" s="38">
        <v>2018.0</v>
      </c>
      <c r="AJ13" s="20" t="s">
        <v>66</v>
      </c>
      <c r="AK13" s="29">
        <v>1783.0</v>
      </c>
      <c r="AL13" s="29">
        <v>1788.0</v>
      </c>
      <c r="AM13" s="21" t="s">
        <v>67</v>
      </c>
      <c r="AN13" s="18" t="s">
        <v>68</v>
      </c>
      <c r="AO13" s="18" t="s">
        <v>69</v>
      </c>
      <c r="AP13" s="18">
        <v>12.0</v>
      </c>
      <c r="AQ13" s="18"/>
      <c r="AR13" s="22"/>
    </row>
    <row r="14" spans="1:44" s="12" customFormat="1" ht="25.5" customHeight="1" x14ac:dyDescent="0.15">
      <c r="A14" s="29">
        <v>4.0</v>
      </c>
      <c r="B14" s="49" t="s">
        <v>46</v>
      </c>
      <c r="C14" s="49" t="s">
        <v>74</v>
      </c>
      <c r="D14" s="49">
        <v>1089.647</v>
      </c>
      <c r="E14" s="49">
        <v>1090.647</v>
      </c>
      <c r="F14" s="49" t="s">
        <v>74</v>
      </c>
      <c r="G14" s="49">
        <v>1089.647</v>
      </c>
      <c r="H14" s="49">
        <v>1090.647</v>
      </c>
      <c r="I14" s="49" t="s">
        <v>75</v>
      </c>
      <c r="J14" s="50">
        <v>6.4</v>
      </c>
      <c r="K14" s="50">
        <v>7.4</v>
      </c>
      <c r="L14" s="52">
        <v>1.0</v>
      </c>
      <c r="M14" s="29"/>
      <c r="N14" s="29" t="s">
        <v>76</v>
      </c>
      <c r="O14" s="23" t="s">
        <v>65</v>
      </c>
      <c r="P14" s="53">
        <v>9.0</v>
      </c>
      <c r="Q14" s="53" t="s">
        <v>51</v>
      </c>
      <c r="R14" s="18">
        <f>MIN(S14:S14)</f>
        <v>9</v>
      </c>
      <c r="S14" s="54">
        <v>9.0</v>
      </c>
      <c r="T14" s="55"/>
      <c r="U14" s="45"/>
      <c r="V14" s="55" t="s">
        <v>52</v>
      </c>
      <c r="W14" s="55">
        <v>30.0</v>
      </c>
      <c r="X14" s="23" t="s">
        <v>54</v>
      </c>
      <c r="Y14" s="55">
        <v>9.0</v>
      </c>
      <c r="Z14" s="55"/>
      <c r="AA14" s="56">
        <v>180.0</v>
      </c>
      <c r="AB14" s="31">
        <f>ROUND(L14*R14*AA14*0.1*AD14,0)</f>
        <v>81</v>
      </c>
      <c r="AC14" s="57">
        <v>2015.0</v>
      </c>
      <c r="AD14" s="57">
        <v>0.5</v>
      </c>
      <c r="AE14" s="35"/>
      <c r="AF14" s="35"/>
      <c r="AG14" s="36"/>
      <c r="AH14" s="58" t="s">
        <v>77</v>
      </c>
      <c r="AI14" s="59">
        <v>2015.0</v>
      </c>
      <c r="AJ14" s="20" t="s">
        <v>78</v>
      </c>
      <c r="AK14" s="18">
        <v>6.0</v>
      </c>
      <c r="AL14" s="18">
        <v>8.0</v>
      </c>
      <c r="AM14" s="21" t="s">
        <v>67</v>
      </c>
      <c r="AN14" s="18" t="s">
        <v>68</v>
      </c>
      <c r="AO14" s="18" t="s">
        <v>69</v>
      </c>
      <c r="AP14" s="18">
        <v>9.0</v>
      </c>
      <c r="AQ14" s="18"/>
      <c r="AR14" s="22"/>
    </row>
    <row r="15" spans="1:44" s="12" customFormat="1" ht="25.5" customHeight="1" x14ac:dyDescent="0.15">
      <c r="A15" s="29">
        <v>5.0</v>
      </c>
      <c r="B15" s="49" t="s">
        <v>46</v>
      </c>
      <c r="C15" s="49" t="s">
        <v>74</v>
      </c>
      <c r="D15" s="60">
        <v>1083.812</v>
      </c>
      <c r="E15" s="60">
        <v>1084.312</v>
      </c>
      <c r="F15" s="49" t="s">
        <v>74</v>
      </c>
      <c r="G15" s="60">
        <v>1083.812</v>
      </c>
      <c r="H15" s="60">
        <v>1084.312</v>
      </c>
      <c r="I15" s="49" t="s">
        <v>75</v>
      </c>
      <c r="J15" s="50">
        <v>0.4</v>
      </c>
      <c r="K15" s="50">
        <v>0.9</v>
      </c>
      <c r="L15" s="52">
        <v>0.5</v>
      </c>
      <c r="M15" s="29"/>
      <c r="N15" s="29" t="s">
        <v>76</v>
      </c>
      <c r="O15" s="23" t="s">
        <v>65</v>
      </c>
      <c r="P15" s="53">
        <v>9.0</v>
      </c>
      <c r="Q15" s="53" t="s">
        <v>51</v>
      </c>
      <c r="R15" s="18">
        <f>MIN(S15:S15)</f>
        <v>9</v>
      </c>
      <c r="S15" s="54">
        <v>9.0</v>
      </c>
      <c r="T15" s="55"/>
      <c r="U15" s="45"/>
      <c r="V15" s="55" t="s">
        <v>52</v>
      </c>
      <c r="W15" s="55">
        <v>30.0</v>
      </c>
      <c r="X15" s="23" t="s">
        <v>54</v>
      </c>
      <c r="Y15" s="55">
        <v>9.0</v>
      </c>
      <c r="Z15" s="55"/>
      <c r="AA15" s="56">
        <v>180.0</v>
      </c>
      <c r="AB15" s="31">
        <f>ROUND(L15*R15*AA15*0.1*AD15,0)</f>
        <v>41</v>
      </c>
      <c r="AC15" s="57">
        <v>2015.0</v>
      </c>
      <c r="AD15" s="57">
        <v>0.5</v>
      </c>
      <c r="AE15" s="35"/>
      <c r="AF15" s="35"/>
      <c r="AG15" s="36"/>
      <c r="AH15" s="58" t="s">
        <v>77</v>
      </c>
      <c r="AI15" s="59">
        <v>2015.0</v>
      </c>
      <c r="AJ15" s="20" t="s">
        <v>78</v>
      </c>
      <c r="AK15" s="18">
        <v>0.0</v>
      </c>
      <c r="AL15" s="18">
        <v>2.0</v>
      </c>
      <c r="AM15" s="21" t="s">
        <v>67</v>
      </c>
      <c r="AN15" s="18" t="s">
        <v>68</v>
      </c>
      <c r="AO15" s="18" t="s">
        <v>69</v>
      </c>
      <c r="AP15" s="18">
        <v>9.0</v>
      </c>
      <c r="AQ15" s="18"/>
      <c r="AR15" s="22"/>
    </row>
    <row r="16" spans="1:44" s="12" customFormat="1" ht="27.0" customHeight="1" x14ac:dyDescent="0.15">
      <c r="A16" s="183" t="s">
        <v>79</v>
      </c>
      <c r="B16" s="183"/>
      <c r="C16" s="183"/>
      <c r="D16" s="61"/>
      <c r="E16" s="61"/>
      <c r="F16" s="62"/>
      <c r="G16" s="62"/>
      <c r="H16" s="62"/>
      <c r="I16" s="62"/>
      <c r="J16" s="62"/>
      <c r="K16" s="62"/>
      <c r="L16" s="63">
        <f>SUM(L17:L36)</f>
        <v>46.2039999999999</v>
      </c>
      <c r="M16" s="63"/>
      <c r="N16" s="63"/>
      <c r="O16" s="17"/>
      <c r="P16" s="63"/>
      <c r="Q16" s="17"/>
      <c r="R16" s="18"/>
      <c r="S16" s="63"/>
      <c r="T16" s="63"/>
      <c r="U16" s="63"/>
      <c r="V16" s="63"/>
      <c r="W16" s="63"/>
      <c r="X16" s="63"/>
      <c r="Y16" s="63"/>
      <c r="Z16" s="63"/>
      <c r="AA16" s="63"/>
      <c r="AB16" s="64">
        <f>SUM(AB17:AB36)</f>
        <v>2884</v>
      </c>
      <c r="AC16" s="18"/>
      <c r="AD16" s="18"/>
      <c r="AE16" s="18"/>
      <c r="AF16" s="18"/>
      <c r="AG16" s="36"/>
      <c r="AH16" s="58"/>
      <c r="AI16" s="59"/>
      <c r="AJ16" s="20"/>
      <c r="AK16" s="18"/>
      <c r="AL16" s="18"/>
      <c r="AM16" s="21"/>
      <c r="AN16" s="18"/>
      <c r="AO16" s="18"/>
      <c r="AP16" s="18"/>
      <c r="AQ16" s="18"/>
      <c r="AR16" s="22"/>
    </row>
    <row r="17" spans="1:44" s="12" customFormat="1" ht="27.0" customHeight="1" x14ac:dyDescent="0.15">
      <c r="A17" s="18">
        <v>1.0</v>
      </c>
      <c r="B17" s="18" t="s">
        <v>80</v>
      </c>
      <c r="C17" s="18" t="s">
        <v>81</v>
      </c>
      <c r="D17" s="65">
        <v>8.0</v>
      </c>
      <c r="E17" s="65">
        <v>9.0</v>
      </c>
      <c r="F17" s="18" t="s">
        <v>81</v>
      </c>
      <c r="G17" s="65">
        <v>8.0</v>
      </c>
      <c r="H17" s="65">
        <v>9.0</v>
      </c>
      <c r="I17" s="18" t="s">
        <v>82</v>
      </c>
      <c r="J17" s="65">
        <v>8.0</v>
      </c>
      <c r="K17" s="65">
        <v>9.0</v>
      </c>
      <c r="L17" s="65">
        <v>1.0</v>
      </c>
      <c r="M17" s="18" t="s">
        <v>76</v>
      </c>
      <c r="N17" s="18" t="s">
        <v>64</v>
      </c>
      <c r="O17" s="18" t="s">
        <v>65</v>
      </c>
      <c r="P17" s="18">
        <v>8.5</v>
      </c>
      <c r="Q17" s="18" t="s">
        <v>51</v>
      </c>
      <c r="R17" s="18">
        <f>MIN(S17:S17)</f>
        <v>8.5</v>
      </c>
      <c r="S17" s="18">
        <v>8.5</v>
      </c>
      <c r="T17" s="18"/>
      <c r="U17" s="18"/>
      <c r="V17" s="18"/>
      <c r="W17" s="18"/>
      <c r="X17" s="18" t="s">
        <v>54</v>
      </c>
      <c r="Y17" s="18">
        <v>4.0</v>
      </c>
      <c r="Z17" s="18"/>
      <c r="AA17" s="18">
        <v>70.0</v>
      </c>
      <c r="AB17" s="31">
        <f>ROUND(L17*R17*AA17*0.1*AF17,0)</f>
        <v>60</v>
      </c>
      <c r="AC17" s="66">
        <v>2011.0</v>
      </c>
      <c r="AD17" s="67"/>
      <c r="AE17" s="66"/>
      <c r="AF17" s="66">
        <v>1.0</v>
      </c>
      <c r="AG17" s="68"/>
      <c r="AH17" s="69"/>
      <c r="AI17" s="59"/>
      <c r="AJ17" s="20"/>
      <c r="AK17" s="18"/>
      <c r="AL17" s="18"/>
      <c r="AM17" s="21" t="s">
        <v>67</v>
      </c>
      <c r="AN17" s="18" t="s">
        <v>68</v>
      </c>
      <c r="AO17" s="18" t="s">
        <v>69</v>
      </c>
      <c r="AP17" s="18">
        <v>8.5</v>
      </c>
      <c r="AQ17" s="18"/>
      <c r="AR17" s="22"/>
    </row>
    <row r="18" spans="1:44" s="12" customFormat="1" ht="27.0" customHeight="1" x14ac:dyDescent="0.15">
      <c r="A18" s="18">
        <v>2.0</v>
      </c>
      <c r="B18" s="18" t="s">
        <v>80</v>
      </c>
      <c r="C18" s="18" t="s">
        <v>81</v>
      </c>
      <c r="D18" s="65">
        <v>94.0</v>
      </c>
      <c r="E18" s="65">
        <v>95.0</v>
      </c>
      <c r="F18" s="18" t="s">
        <v>81</v>
      </c>
      <c r="G18" s="65">
        <v>94.0</v>
      </c>
      <c r="H18" s="65">
        <v>95.0</v>
      </c>
      <c r="I18" s="18" t="s">
        <v>82</v>
      </c>
      <c r="J18" s="65">
        <v>111.6</v>
      </c>
      <c r="K18" s="65">
        <v>112.6</v>
      </c>
      <c r="L18" s="65">
        <v>1.0</v>
      </c>
      <c r="M18" s="18"/>
      <c r="N18" s="66" t="s">
        <v>63</v>
      </c>
      <c r="O18" s="18" t="s">
        <v>65</v>
      </c>
      <c r="P18" s="18">
        <v>9.0</v>
      </c>
      <c r="Q18" s="18" t="s">
        <v>51</v>
      </c>
      <c r="R18" s="18">
        <f>MIN(S18:S18)</f>
        <v>9</v>
      </c>
      <c r="S18" s="18">
        <v>9.0</v>
      </c>
      <c r="T18" s="18"/>
      <c r="U18" s="18"/>
      <c r="V18" s="18"/>
      <c r="W18" s="18"/>
      <c r="X18" s="18" t="s">
        <v>54</v>
      </c>
      <c r="Y18" s="18">
        <v>4.0</v>
      </c>
      <c r="Z18" s="18"/>
      <c r="AA18" s="18">
        <v>70.0</v>
      </c>
      <c r="AB18" s="31">
        <f>ROUND(L18*R18*AA18*0.1*AF18,0)</f>
        <v>63</v>
      </c>
      <c r="AC18" s="70">
        <v>2011.0</v>
      </c>
      <c r="AD18" s="71"/>
      <c r="AE18" s="70"/>
      <c r="AF18" s="70">
        <v>1.0</v>
      </c>
      <c r="AG18" s="36"/>
      <c r="AH18" s="58"/>
      <c r="AI18" s="59"/>
      <c r="AJ18" s="20"/>
      <c r="AK18" s="18"/>
      <c r="AL18" s="18"/>
      <c r="AM18" s="21" t="s">
        <v>67</v>
      </c>
      <c r="AN18" s="18" t="s">
        <v>68</v>
      </c>
      <c r="AO18" s="18" t="s">
        <v>69</v>
      </c>
      <c r="AP18" s="18">
        <v>9.0</v>
      </c>
      <c r="AQ18" s="18"/>
      <c r="AR18" s="22"/>
    </row>
    <row r="19" spans="1:44" s="12" customFormat="1" ht="27.0" customHeight="1" x14ac:dyDescent="0.15">
      <c r="A19" s="18">
        <v>3.0</v>
      </c>
      <c r="B19" s="18" t="s">
        <v>80</v>
      </c>
      <c r="C19" s="18" t="s">
        <v>81</v>
      </c>
      <c r="D19" s="65">
        <v>96.0</v>
      </c>
      <c r="E19" s="65">
        <v>97.0</v>
      </c>
      <c r="F19" s="18" t="s">
        <v>81</v>
      </c>
      <c r="G19" s="65">
        <v>96.0</v>
      </c>
      <c r="H19" s="65">
        <v>97.0</v>
      </c>
      <c r="I19" s="18" t="s">
        <v>82</v>
      </c>
      <c r="J19" s="65">
        <v>113.6</v>
      </c>
      <c r="K19" s="65">
        <v>114.6</v>
      </c>
      <c r="L19" s="65">
        <v>1.0</v>
      </c>
      <c r="M19" s="18"/>
      <c r="N19" s="66" t="s">
        <v>63</v>
      </c>
      <c r="O19" s="18" t="s">
        <v>65</v>
      </c>
      <c r="P19" s="18">
        <v>9.0</v>
      </c>
      <c r="Q19" s="18" t="s">
        <v>51</v>
      </c>
      <c r="R19" s="18">
        <f>MIN(S19:S19)</f>
        <v>9</v>
      </c>
      <c r="S19" s="18">
        <v>9.0</v>
      </c>
      <c r="T19" s="18"/>
      <c r="U19" s="18"/>
      <c r="V19" s="18"/>
      <c r="W19" s="18"/>
      <c r="X19" s="18" t="s">
        <v>54</v>
      </c>
      <c r="Y19" s="18">
        <v>4.0</v>
      </c>
      <c r="Z19" s="18"/>
      <c r="AA19" s="18">
        <v>70.0</v>
      </c>
      <c r="AB19" s="31">
        <f>ROUND(L19*R19*AA19*0.1*AF19,0)</f>
        <v>63</v>
      </c>
      <c r="AC19" s="70">
        <v>2011.0</v>
      </c>
      <c r="AD19" s="71"/>
      <c r="AE19" s="70"/>
      <c r="AF19" s="70">
        <v>1.0</v>
      </c>
      <c r="AG19" s="72"/>
      <c r="AH19" s="73"/>
      <c r="AI19" s="59"/>
      <c r="AJ19" s="20"/>
      <c r="AK19" s="18"/>
      <c r="AL19" s="18"/>
      <c r="AM19" s="21" t="s">
        <v>67</v>
      </c>
      <c r="AN19" s="18" t="s">
        <v>68</v>
      </c>
      <c r="AO19" s="18" t="s">
        <v>69</v>
      </c>
      <c r="AP19" s="18">
        <v>9.0</v>
      </c>
      <c r="AQ19" s="18"/>
      <c r="AR19" s="22"/>
    </row>
    <row r="20" spans="1:44" s="12" customFormat="1" ht="27.0" customHeight="1" x14ac:dyDescent="0.15">
      <c r="A20" s="18">
        <v>4.0</v>
      </c>
      <c r="B20" s="66" t="s">
        <v>80</v>
      </c>
      <c r="C20" s="66" t="s">
        <v>48</v>
      </c>
      <c r="D20" s="74">
        <v>1820.6</v>
      </c>
      <c r="E20" s="74">
        <v>1821.524</v>
      </c>
      <c r="F20" s="66" t="s">
        <v>48</v>
      </c>
      <c r="G20" s="74">
        <v>1820.6</v>
      </c>
      <c r="H20" s="74">
        <v>1821.524</v>
      </c>
      <c r="I20" s="66" t="s">
        <v>48</v>
      </c>
      <c r="J20" s="74">
        <v>1846.84</v>
      </c>
      <c r="K20" s="74">
        <v>1847.764</v>
      </c>
      <c r="L20" s="74">
        <f>E20-D20</f>
        <v>0.923999999999978</v>
      </c>
      <c r="M20" s="66" t="s">
        <v>73</v>
      </c>
      <c r="N20" s="66" t="s">
        <v>63</v>
      </c>
      <c r="O20" s="66" t="s">
        <v>65</v>
      </c>
      <c r="P20" s="66">
        <v>12.0</v>
      </c>
      <c r="Q20" s="66" t="s">
        <v>51</v>
      </c>
      <c r="R20" s="18">
        <f>MIN(S20:S20)</f>
        <v>12</v>
      </c>
      <c r="S20" s="66">
        <v>12.0</v>
      </c>
      <c r="T20" s="66"/>
      <c r="U20" s="66"/>
      <c r="V20" s="66"/>
      <c r="W20" s="66"/>
      <c r="X20" s="66" t="s">
        <v>54</v>
      </c>
      <c r="Y20" s="66">
        <v>4.0</v>
      </c>
      <c r="Z20" s="68"/>
      <c r="AA20" s="75">
        <v>70.0</v>
      </c>
      <c r="AB20" s="31">
        <f>ROUND(L20*R20*AA20*0.1*AF20,0)</f>
        <v>78</v>
      </c>
      <c r="AC20" s="70">
        <v>2012.0</v>
      </c>
      <c r="AD20" s="71"/>
      <c r="AE20" s="70"/>
      <c r="AF20" s="70">
        <v>1.0</v>
      </c>
      <c r="AG20" s="72"/>
      <c r="AH20" s="73"/>
      <c r="AI20" s="59"/>
      <c r="AJ20" s="20"/>
      <c r="AK20" s="18"/>
      <c r="AL20" s="18"/>
      <c r="AM20" s="21" t="s">
        <v>67</v>
      </c>
      <c r="AN20" s="18" t="s">
        <v>68</v>
      </c>
      <c r="AO20" s="18" t="s">
        <v>69</v>
      </c>
      <c r="AP20" s="18">
        <v>12.0</v>
      </c>
      <c r="AQ20" s="18"/>
      <c r="AR20" s="22"/>
    </row>
    <row r="21" spans="1:44" s="12" customFormat="1" ht="27.0" customHeight="1" x14ac:dyDescent="0.15">
      <c r="A21" s="18">
        <v>5.0</v>
      </c>
      <c r="B21" s="70" t="s">
        <v>83</v>
      </c>
      <c r="C21" s="70" t="s">
        <v>47</v>
      </c>
      <c r="D21" s="76">
        <v>944.21</v>
      </c>
      <c r="E21" s="76">
        <v>944.943</v>
      </c>
      <c r="F21" s="70" t="s">
        <v>47</v>
      </c>
      <c r="G21" s="76">
        <v>944.267</v>
      </c>
      <c r="H21" s="76">
        <v>945.0</v>
      </c>
      <c r="I21" s="77" t="s">
        <v>84</v>
      </c>
      <c r="J21" s="78">
        <v>0.0</v>
      </c>
      <c r="K21" s="78">
        <v>0.733</v>
      </c>
      <c r="L21" s="76">
        <v>0.733</v>
      </c>
      <c r="M21" s="70" t="s">
        <v>73</v>
      </c>
      <c r="N21" s="70" t="s">
        <v>63</v>
      </c>
      <c r="O21" s="70" t="s">
        <v>65</v>
      </c>
      <c r="P21" s="70">
        <v>8.5</v>
      </c>
      <c r="Q21" s="70" t="s">
        <v>51</v>
      </c>
      <c r="R21" s="18">
        <f>MIN(S21:S21)</f>
        <v>8.5</v>
      </c>
      <c r="S21" s="70">
        <v>8.5</v>
      </c>
      <c r="T21" s="70"/>
      <c r="U21" s="70"/>
      <c r="V21" s="70"/>
      <c r="W21" s="70"/>
      <c r="X21" s="70" t="s">
        <v>54</v>
      </c>
      <c r="Y21" s="70">
        <v>4.0</v>
      </c>
      <c r="Z21" s="72"/>
      <c r="AA21" s="70">
        <v>70.0</v>
      </c>
      <c r="AB21" s="31">
        <f>ROUND(L21*R21*AA21*0.1*AF21,0)</f>
        <v>44</v>
      </c>
      <c r="AC21" s="70">
        <v>2008.0</v>
      </c>
      <c r="AD21" s="71"/>
      <c r="AE21" s="70"/>
      <c r="AF21" s="70">
        <v>1.0</v>
      </c>
      <c r="AG21" s="72"/>
      <c r="AH21" s="73"/>
      <c r="AI21" s="59" t="s">
        <v>85</v>
      </c>
      <c r="AJ21" s="20" t="s">
        <v>78</v>
      </c>
      <c r="AK21" s="24">
        <v>0.733</v>
      </c>
      <c r="AL21" s="24">
        <v>2.733</v>
      </c>
      <c r="AM21" s="21" t="s">
        <v>67</v>
      </c>
      <c r="AN21" s="18" t="s">
        <v>68</v>
      </c>
      <c r="AO21" s="18" t="s">
        <v>69</v>
      </c>
      <c r="AP21" s="18">
        <v>8.5</v>
      </c>
      <c r="AQ21" s="18"/>
      <c r="AR21" s="22"/>
    </row>
    <row r="22" spans="1:44" s="12" customFormat="1" ht="27.0" customHeight="1" x14ac:dyDescent="0.15">
      <c r="A22" s="18">
        <v>6.0</v>
      </c>
      <c r="B22" s="70" t="s">
        <v>83</v>
      </c>
      <c r="C22" s="70" t="s">
        <v>47</v>
      </c>
      <c r="D22" s="76">
        <v>947.0</v>
      </c>
      <c r="E22" s="76">
        <v>949.21</v>
      </c>
      <c r="F22" s="70" t="s">
        <v>47</v>
      </c>
      <c r="G22" s="76">
        <v>947.057</v>
      </c>
      <c r="H22" s="76">
        <v>949.267</v>
      </c>
      <c r="I22" s="77" t="s">
        <v>84</v>
      </c>
      <c r="J22" s="78">
        <v>2.78999999999996</v>
      </c>
      <c r="K22" s="78">
        <v>5.0</v>
      </c>
      <c r="L22" s="76">
        <v>2.21000000000004</v>
      </c>
      <c r="M22" s="70" t="s">
        <v>73</v>
      </c>
      <c r="N22" s="70" t="s">
        <v>64</v>
      </c>
      <c r="O22" s="70" t="s">
        <v>65</v>
      </c>
      <c r="P22" s="70">
        <v>8.5</v>
      </c>
      <c r="Q22" s="70" t="s">
        <v>51</v>
      </c>
      <c r="R22" s="18">
        <f>MIN(S22:S22)</f>
        <v>8.5</v>
      </c>
      <c r="S22" s="70">
        <v>8.5</v>
      </c>
      <c r="T22" s="70"/>
      <c r="U22" s="70"/>
      <c r="V22" s="70"/>
      <c r="W22" s="70"/>
      <c r="X22" s="70" t="s">
        <v>54</v>
      </c>
      <c r="Y22" s="70">
        <v>4.0</v>
      </c>
      <c r="Z22" s="72"/>
      <c r="AA22" s="79">
        <v>70.0</v>
      </c>
      <c r="AB22" s="31">
        <f>ROUND(L22*R22*AA22*0.1*AF22,0)</f>
        <v>131</v>
      </c>
      <c r="AC22" s="70">
        <v>2008.0</v>
      </c>
      <c r="AD22" s="71"/>
      <c r="AE22" s="70"/>
      <c r="AF22" s="70">
        <v>1.0</v>
      </c>
      <c r="AG22" s="72"/>
      <c r="AH22" s="73"/>
      <c r="AI22" s="59"/>
      <c r="AJ22" s="20"/>
      <c r="AK22" s="18"/>
      <c r="AL22" s="18"/>
      <c r="AM22" s="21" t="s">
        <v>67</v>
      </c>
      <c r="AN22" s="18" t="s">
        <v>68</v>
      </c>
      <c r="AO22" s="18" t="s">
        <v>69</v>
      </c>
      <c r="AP22" s="18">
        <v>8.5</v>
      </c>
      <c r="AQ22" s="18"/>
      <c r="AR22" s="22"/>
    </row>
    <row r="23" spans="1:44" s="12" customFormat="1" ht="27.0" customHeight="1" x14ac:dyDescent="0.15">
      <c r="A23" s="18">
        <v>8.0</v>
      </c>
      <c r="B23" s="70" t="s">
        <v>83</v>
      </c>
      <c r="C23" s="70" t="s">
        <v>47</v>
      </c>
      <c r="D23" s="76">
        <v>954.0</v>
      </c>
      <c r="E23" s="76">
        <v>955.943</v>
      </c>
      <c r="F23" s="70" t="s">
        <v>47</v>
      </c>
      <c r="G23" s="76">
        <v>954.057</v>
      </c>
      <c r="H23" s="76">
        <v>956.0</v>
      </c>
      <c r="I23" s="77" t="s">
        <v>84</v>
      </c>
      <c r="J23" s="78">
        <v>9.78999999999996</v>
      </c>
      <c r="K23" s="78">
        <v>11.733</v>
      </c>
      <c r="L23" s="76">
        <v>1.943</v>
      </c>
      <c r="M23" s="70" t="s">
        <v>63</v>
      </c>
      <c r="N23" s="70" t="s">
        <v>64</v>
      </c>
      <c r="O23" s="70" t="s">
        <v>65</v>
      </c>
      <c r="P23" s="70">
        <v>8.5</v>
      </c>
      <c r="Q23" s="70" t="s">
        <v>51</v>
      </c>
      <c r="R23" s="18">
        <f>MIN(S23:S23)</f>
        <v>8.5</v>
      </c>
      <c r="S23" s="70">
        <v>8.5</v>
      </c>
      <c r="T23" s="70"/>
      <c r="U23" s="70"/>
      <c r="V23" s="70"/>
      <c r="W23" s="70"/>
      <c r="X23" s="70" t="s">
        <v>54</v>
      </c>
      <c r="Y23" s="70">
        <v>4.0</v>
      </c>
      <c r="Z23" s="72"/>
      <c r="AA23" s="79">
        <v>70.0</v>
      </c>
      <c r="AB23" s="31">
        <f>ROUND(L23*R23*AA23*0.1*AF23,0)</f>
        <v>116</v>
      </c>
      <c r="AC23" s="66">
        <v>2008.0</v>
      </c>
      <c r="AD23" s="67"/>
      <c r="AE23" s="66"/>
      <c r="AF23" s="66">
        <v>1.0</v>
      </c>
      <c r="AG23" s="72"/>
      <c r="AH23" s="73"/>
      <c r="AI23" s="59" t="s">
        <v>85</v>
      </c>
      <c r="AJ23" s="20" t="s">
        <v>78</v>
      </c>
      <c r="AK23" s="24">
        <v>11.733</v>
      </c>
      <c r="AL23" s="24">
        <v>12.733</v>
      </c>
      <c r="AM23" s="21" t="s">
        <v>67</v>
      </c>
      <c r="AN23" s="18" t="s">
        <v>68</v>
      </c>
      <c r="AO23" s="18" t="s">
        <v>69</v>
      </c>
      <c r="AP23" s="18">
        <v>8.5</v>
      </c>
      <c r="AQ23" s="18"/>
      <c r="AR23" s="22"/>
    </row>
    <row r="24" spans="1:44" s="12" customFormat="1" ht="27.0" customHeight="1" x14ac:dyDescent="0.15">
      <c r="A24" s="18">
        <v>9.0</v>
      </c>
      <c r="B24" s="70" t="s">
        <v>83</v>
      </c>
      <c r="C24" s="70" t="s">
        <v>47</v>
      </c>
      <c r="D24" s="76">
        <v>957.0</v>
      </c>
      <c r="E24" s="76">
        <v>963.223</v>
      </c>
      <c r="F24" s="70" t="s">
        <v>47</v>
      </c>
      <c r="G24" s="76">
        <v>957.057</v>
      </c>
      <c r="H24" s="76">
        <v>963.28</v>
      </c>
      <c r="I24" s="77" t="s">
        <v>84</v>
      </c>
      <c r="J24" s="78">
        <v>12.79</v>
      </c>
      <c r="K24" s="78">
        <v>19.0129999999999</v>
      </c>
      <c r="L24" s="76">
        <v>6.22299999999996</v>
      </c>
      <c r="M24" s="70" t="s">
        <v>73</v>
      </c>
      <c r="N24" s="70" t="s">
        <v>63</v>
      </c>
      <c r="O24" s="70" t="s">
        <v>65</v>
      </c>
      <c r="P24" s="70">
        <v>8.5</v>
      </c>
      <c r="Q24" s="70" t="s">
        <v>51</v>
      </c>
      <c r="R24" s="18">
        <f>MIN(S24:S24)</f>
        <v>8.5</v>
      </c>
      <c r="S24" s="70">
        <v>8.5</v>
      </c>
      <c r="T24" s="70"/>
      <c r="U24" s="70"/>
      <c r="V24" s="70"/>
      <c r="W24" s="70"/>
      <c r="X24" s="70" t="s">
        <v>54</v>
      </c>
      <c r="Y24" s="70">
        <v>4.0</v>
      </c>
      <c r="Z24" s="72"/>
      <c r="AA24" s="79">
        <v>70.0</v>
      </c>
      <c r="AB24" s="31">
        <f>ROUND(L24*R24*AA24*0.1*AF24,0)</f>
        <v>370</v>
      </c>
      <c r="AC24" s="23">
        <v>2008.0</v>
      </c>
      <c r="AD24" s="23"/>
      <c r="AE24" s="23"/>
      <c r="AF24" s="23">
        <v>1.0</v>
      </c>
      <c r="AG24" s="36"/>
      <c r="AH24" s="58"/>
      <c r="AI24" s="59"/>
      <c r="AJ24" s="20"/>
      <c r="AK24" s="18"/>
      <c r="AL24" s="18"/>
      <c r="AM24" s="21" t="s">
        <v>67</v>
      </c>
      <c r="AN24" s="18" t="s">
        <v>68</v>
      </c>
      <c r="AO24" s="18" t="s">
        <v>69</v>
      </c>
      <c r="AP24" s="18">
        <v>8.5</v>
      </c>
      <c r="AQ24" s="18"/>
      <c r="AR24" s="22"/>
    </row>
    <row r="25" spans="1:44" s="12" customFormat="1" ht="27.0" customHeight="1" x14ac:dyDescent="0.15">
      <c r="A25" s="18">
        <v>10.0</v>
      </c>
      <c r="B25" s="66" t="s">
        <v>83</v>
      </c>
      <c r="C25" s="66" t="s">
        <v>48</v>
      </c>
      <c r="D25" s="74">
        <v>1985.0</v>
      </c>
      <c r="E25" s="74">
        <v>1986.0</v>
      </c>
      <c r="F25" s="66" t="s">
        <v>48</v>
      </c>
      <c r="G25" s="74">
        <v>1985.0</v>
      </c>
      <c r="H25" s="74">
        <v>1986.0</v>
      </c>
      <c r="I25" s="66" t="s">
        <v>48</v>
      </c>
      <c r="J25" s="74">
        <v>2012.285</v>
      </c>
      <c r="K25" s="74">
        <v>2013.285</v>
      </c>
      <c r="L25" s="74">
        <v>1.0</v>
      </c>
      <c r="M25" s="66" t="s">
        <v>73</v>
      </c>
      <c r="N25" s="66" t="s">
        <v>63</v>
      </c>
      <c r="O25" s="66" t="s">
        <v>65</v>
      </c>
      <c r="P25" s="66">
        <v>7.0</v>
      </c>
      <c r="Q25" s="66" t="s">
        <v>51</v>
      </c>
      <c r="R25" s="18">
        <f>MIN(S25:S25)</f>
        <v>7</v>
      </c>
      <c r="S25" s="66">
        <v>7.0</v>
      </c>
      <c r="T25" s="66"/>
      <c r="U25" s="66"/>
      <c r="V25" s="66"/>
      <c r="W25" s="66"/>
      <c r="X25" s="66" t="s">
        <v>54</v>
      </c>
      <c r="Y25" s="66">
        <v>4.0</v>
      </c>
      <c r="Z25" s="68"/>
      <c r="AA25" s="75">
        <v>70.0</v>
      </c>
      <c r="AB25" s="31">
        <f>ROUND(L25*R25*AA25*0.1*AF25,0)</f>
        <v>49</v>
      </c>
      <c r="AC25" s="23">
        <v>2012.0</v>
      </c>
      <c r="AD25" s="29"/>
      <c r="AE25" s="29"/>
      <c r="AF25" s="23">
        <v>1.0</v>
      </c>
      <c r="AG25" s="36"/>
      <c r="AH25" s="58"/>
      <c r="AI25" s="59"/>
      <c r="AJ25" s="20"/>
      <c r="AK25" s="18"/>
      <c r="AL25" s="18"/>
      <c r="AM25" s="21" t="s">
        <v>67</v>
      </c>
      <c r="AN25" s="18" t="s">
        <v>68</v>
      </c>
      <c r="AO25" s="18" t="s">
        <v>69</v>
      </c>
      <c r="AP25" s="18">
        <v>7.0</v>
      </c>
      <c r="AQ25" s="18"/>
      <c r="AR25" s="22"/>
    </row>
    <row r="26" spans="1:44" s="12" customFormat="1" ht="27.0" customHeight="1" x14ac:dyDescent="0.15">
      <c r="A26" s="18">
        <v>11.0</v>
      </c>
      <c r="B26" s="66" t="s">
        <v>83</v>
      </c>
      <c r="C26" s="66" t="s">
        <v>48</v>
      </c>
      <c r="D26" s="74">
        <v>1933.0</v>
      </c>
      <c r="E26" s="74">
        <v>1934.0</v>
      </c>
      <c r="F26" s="66" t="s">
        <v>48</v>
      </c>
      <c r="G26" s="74">
        <v>1960.285</v>
      </c>
      <c r="H26" s="74">
        <v>1961.285</v>
      </c>
      <c r="I26" s="66" t="s">
        <v>48</v>
      </c>
      <c r="J26" s="74">
        <v>1987.57</v>
      </c>
      <c r="K26" s="74">
        <v>1988.57</v>
      </c>
      <c r="L26" s="74">
        <v>1.0</v>
      </c>
      <c r="M26" s="66"/>
      <c r="N26" s="66" t="s">
        <v>63</v>
      </c>
      <c r="O26" s="66" t="s">
        <v>65</v>
      </c>
      <c r="P26" s="66">
        <v>8.5</v>
      </c>
      <c r="Q26" s="66" t="s">
        <v>51</v>
      </c>
      <c r="R26" s="18">
        <f>MIN(S26:S26)</f>
        <v>8.5</v>
      </c>
      <c r="S26" s="66">
        <v>8.5</v>
      </c>
      <c r="T26" s="66"/>
      <c r="U26" s="66"/>
      <c r="V26" s="66"/>
      <c r="W26" s="66"/>
      <c r="X26" s="66" t="s">
        <v>54</v>
      </c>
      <c r="Y26" s="66">
        <v>4.0</v>
      </c>
      <c r="Z26" s="68"/>
      <c r="AA26" s="75">
        <v>70.0</v>
      </c>
      <c r="AB26" s="31">
        <f>ROUND(L26*R26*AA26*0.1*AF26,0)</f>
        <v>60</v>
      </c>
      <c r="AC26" s="23">
        <v>2012.0</v>
      </c>
      <c r="AD26" s="29"/>
      <c r="AE26" s="29"/>
      <c r="AF26" s="23">
        <v>1.0</v>
      </c>
      <c r="AG26" s="36"/>
      <c r="AH26" s="58"/>
      <c r="AI26" s="59"/>
      <c r="AJ26" s="20"/>
      <c r="AK26" s="18"/>
      <c r="AL26" s="18"/>
      <c r="AM26" s="21" t="s">
        <v>67</v>
      </c>
      <c r="AN26" s="18" t="s">
        <v>68</v>
      </c>
      <c r="AO26" s="18" t="s">
        <v>69</v>
      </c>
      <c r="AP26" s="18">
        <v>8.5</v>
      </c>
      <c r="AQ26" s="18"/>
      <c r="AR26" s="22"/>
    </row>
    <row r="27" spans="1:44" s="12" customFormat="1" ht="27.0" customHeight="1" x14ac:dyDescent="0.15">
      <c r="A27" s="18">
        <v>12.0</v>
      </c>
      <c r="B27" s="18" t="s">
        <v>60</v>
      </c>
      <c r="C27" s="23" t="s">
        <v>61</v>
      </c>
      <c r="D27" s="24">
        <v>23.0</v>
      </c>
      <c r="E27" s="24">
        <v>24.454</v>
      </c>
      <c r="F27" s="23" t="s">
        <v>61</v>
      </c>
      <c r="G27" s="24">
        <v>23.299</v>
      </c>
      <c r="H27" s="24">
        <v>24.753</v>
      </c>
      <c r="I27" s="43" t="s">
        <v>62</v>
      </c>
      <c r="J27" s="24">
        <v>22.546</v>
      </c>
      <c r="K27" s="24">
        <v>24.0</v>
      </c>
      <c r="L27" s="30">
        <v>1.454</v>
      </c>
      <c r="M27" s="29" t="s">
        <v>73</v>
      </c>
      <c r="N27" s="29" t="s">
        <v>63</v>
      </c>
      <c r="O27" s="23" t="s">
        <v>65</v>
      </c>
      <c r="P27" s="45">
        <v>9.0</v>
      </c>
      <c r="Q27" s="45" t="s">
        <v>51</v>
      </c>
      <c r="R27" s="18">
        <f>MIN(S27:S27)</f>
        <v>9</v>
      </c>
      <c r="S27" s="45">
        <v>9.0</v>
      </c>
      <c r="T27" s="23"/>
      <c r="U27" s="45"/>
      <c r="V27" s="23"/>
      <c r="W27" s="23"/>
      <c r="X27" s="18" t="s">
        <v>54</v>
      </c>
      <c r="Y27" s="23">
        <v>4.0</v>
      </c>
      <c r="Z27" s="23"/>
      <c r="AA27" s="23">
        <v>70.0</v>
      </c>
      <c r="AB27" s="31">
        <f>ROUND(L27*R27*AA27*0.1*AF27,0)</f>
        <v>92</v>
      </c>
      <c r="AC27" s="18">
        <v>2014.0</v>
      </c>
      <c r="AD27" s="18"/>
      <c r="AE27" s="18"/>
      <c r="AF27" s="18">
        <v>1.0</v>
      </c>
      <c r="AG27" s="36"/>
      <c r="AH27" s="58"/>
      <c r="AI27" s="59"/>
      <c r="AJ27" s="20"/>
      <c r="AK27" s="80"/>
      <c r="AL27" s="80"/>
      <c r="AM27" s="21" t="s">
        <v>67</v>
      </c>
      <c r="AN27" s="18" t="s">
        <v>68</v>
      </c>
      <c r="AO27" s="18" t="s">
        <v>69</v>
      </c>
      <c r="AP27" s="18">
        <v>9.0</v>
      </c>
      <c r="AQ27" s="18"/>
      <c r="AR27" s="22"/>
    </row>
    <row r="28" spans="1:44" s="12" customFormat="1" ht="27.0" customHeight="1" x14ac:dyDescent="0.15">
      <c r="A28" s="18">
        <v>13.0</v>
      </c>
      <c r="B28" s="18" t="s">
        <v>60</v>
      </c>
      <c r="C28" s="23" t="s">
        <v>61</v>
      </c>
      <c r="D28" s="24">
        <v>28.454</v>
      </c>
      <c r="E28" s="24">
        <v>39.454</v>
      </c>
      <c r="F28" s="23" t="s">
        <v>61</v>
      </c>
      <c r="G28" s="24">
        <v>28.753</v>
      </c>
      <c r="H28" s="24">
        <v>39.753</v>
      </c>
      <c r="I28" s="43" t="s">
        <v>62</v>
      </c>
      <c r="J28" s="81">
        <v>28.0</v>
      </c>
      <c r="K28" s="81">
        <v>39.0</v>
      </c>
      <c r="L28" s="81">
        <v>11.0</v>
      </c>
      <c r="M28" s="23"/>
      <c r="N28" s="23" t="s">
        <v>63</v>
      </c>
      <c r="O28" s="23" t="s">
        <v>65</v>
      </c>
      <c r="P28" s="45">
        <v>9.0</v>
      </c>
      <c r="Q28" s="45" t="s">
        <v>51</v>
      </c>
      <c r="R28" s="18">
        <f>MIN(S28:S28)</f>
        <v>9</v>
      </c>
      <c r="S28" s="45">
        <v>9.0</v>
      </c>
      <c r="T28" s="23"/>
      <c r="U28" s="45"/>
      <c r="V28" s="23"/>
      <c r="W28" s="23"/>
      <c r="X28" s="18" t="s">
        <v>54</v>
      </c>
      <c r="Y28" s="23">
        <v>4.0</v>
      </c>
      <c r="Z28" s="23"/>
      <c r="AA28" s="23">
        <v>70.0</v>
      </c>
      <c r="AB28" s="31">
        <f>ROUND(L28*R28*AA28*0.1*AF28,0)</f>
        <v>693</v>
      </c>
      <c r="AC28" s="29">
        <v>2015.0</v>
      </c>
      <c r="AD28" s="29"/>
      <c r="AE28" s="29"/>
      <c r="AF28" s="29">
        <v>1.0</v>
      </c>
      <c r="AG28" s="29"/>
      <c r="AH28" s="82"/>
      <c r="AI28" s="59"/>
      <c r="AJ28" s="20"/>
      <c r="AK28" s="80"/>
      <c r="AL28" s="80"/>
      <c r="AM28" s="21" t="s">
        <v>67</v>
      </c>
      <c r="AN28" s="18" t="s">
        <v>68</v>
      </c>
      <c r="AO28" s="18" t="s">
        <v>69</v>
      </c>
      <c r="AP28" s="18">
        <v>9.0</v>
      </c>
      <c r="AQ28" s="18"/>
      <c r="AR28" s="22"/>
    </row>
    <row r="29" spans="1:44" s="12" customFormat="1" ht="27.0" customHeight="1" x14ac:dyDescent="0.15">
      <c r="A29" s="18">
        <v>14.0</v>
      </c>
      <c r="B29" s="18" t="s">
        <v>60</v>
      </c>
      <c r="C29" s="23" t="s">
        <v>61</v>
      </c>
      <c r="D29" s="24">
        <v>46.454</v>
      </c>
      <c r="E29" s="24">
        <v>49.454</v>
      </c>
      <c r="F29" s="23" t="s">
        <v>61</v>
      </c>
      <c r="G29" s="24">
        <v>46.753</v>
      </c>
      <c r="H29" s="24">
        <v>49.753</v>
      </c>
      <c r="I29" s="43" t="s">
        <v>62</v>
      </c>
      <c r="J29" s="81">
        <v>46.0</v>
      </c>
      <c r="K29" s="81">
        <v>49.0</v>
      </c>
      <c r="L29" s="81">
        <v>3.0</v>
      </c>
      <c r="M29" s="23"/>
      <c r="N29" s="23" t="s">
        <v>63</v>
      </c>
      <c r="O29" s="23" t="s">
        <v>65</v>
      </c>
      <c r="P29" s="45">
        <v>9.0</v>
      </c>
      <c r="Q29" s="45" t="s">
        <v>51</v>
      </c>
      <c r="R29" s="18">
        <f>MIN(S29:S29)</f>
        <v>9</v>
      </c>
      <c r="S29" s="45">
        <v>9.0</v>
      </c>
      <c r="T29" s="23"/>
      <c r="U29" s="45"/>
      <c r="V29" s="23"/>
      <c r="W29" s="23"/>
      <c r="X29" s="18" t="s">
        <v>54</v>
      </c>
      <c r="Y29" s="23">
        <v>4.0</v>
      </c>
      <c r="Z29" s="23"/>
      <c r="AA29" s="23">
        <v>70.0</v>
      </c>
      <c r="AB29" s="31">
        <f>ROUND(L29*R29*AA29*0.1*AF29,0)</f>
        <v>189</v>
      </c>
      <c r="AC29" s="29">
        <v>2015.0</v>
      </c>
      <c r="AD29" s="29"/>
      <c r="AE29" s="29"/>
      <c r="AF29" s="29">
        <v>1.0</v>
      </c>
      <c r="AG29" s="29"/>
      <c r="AH29" s="82"/>
      <c r="AI29" s="59"/>
      <c r="AJ29" s="20"/>
      <c r="AK29" s="18"/>
      <c r="AL29" s="18"/>
      <c r="AM29" s="21" t="s">
        <v>67</v>
      </c>
      <c r="AN29" s="18" t="s">
        <v>68</v>
      </c>
      <c r="AO29" s="18" t="s">
        <v>69</v>
      </c>
      <c r="AP29" s="18">
        <v>9.0</v>
      </c>
      <c r="AQ29" s="18"/>
      <c r="AR29" s="22"/>
    </row>
    <row r="30" spans="1:44" s="12" customFormat="1" ht="27.0" customHeight="1" x14ac:dyDescent="0.15">
      <c r="A30" s="18">
        <v>15.0</v>
      </c>
      <c r="B30" s="18" t="s">
        <v>86</v>
      </c>
      <c r="C30" s="18" t="s">
        <v>61</v>
      </c>
      <c r="D30" s="18">
        <v>51.01</v>
      </c>
      <c r="E30" s="18">
        <v>58.29</v>
      </c>
      <c r="F30" s="18" t="s">
        <v>61</v>
      </c>
      <c r="G30" s="18">
        <v>51.01</v>
      </c>
      <c r="H30" s="18">
        <v>58.29</v>
      </c>
      <c r="I30" s="18" t="s">
        <v>61</v>
      </c>
      <c r="J30" s="18">
        <v>51.01</v>
      </c>
      <c r="K30" s="18">
        <v>58.29</v>
      </c>
      <c r="L30" s="18">
        <v>7.28</v>
      </c>
      <c r="M30" s="18"/>
      <c r="N30" s="23" t="s">
        <v>63</v>
      </c>
      <c r="O30" s="23" t="s">
        <v>65</v>
      </c>
      <c r="P30" s="18">
        <v>9.0</v>
      </c>
      <c r="Q30" s="18" t="s">
        <v>51</v>
      </c>
      <c r="R30" s="18">
        <f>MIN(S30:S30)</f>
        <v>9</v>
      </c>
      <c r="S30" s="18">
        <v>9.0</v>
      </c>
      <c r="T30" s="18"/>
      <c r="U30" s="18"/>
      <c r="V30" s="18"/>
      <c r="W30" s="18"/>
      <c r="X30" s="18" t="s">
        <v>54</v>
      </c>
      <c r="Y30" s="18">
        <v>4.0</v>
      </c>
      <c r="Z30" s="18"/>
      <c r="AA30" s="18">
        <v>70.0</v>
      </c>
      <c r="AB30" s="31">
        <f>ROUND(L30*R30*AA30*0.1*AF30,0)</f>
        <v>459</v>
      </c>
      <c r="AC30" s="29">
        <v>2015.0</v>
      </c>
      <c r="AD30" s="29"/>
      <c r="AE30" s="29"/>
      <c r="AF30" s="29">
        <v>1.0</v>
      </c>
      <c r="AG30" s="29"/>
      <c r="AH30" s="82"/>
      <c r="AI30" s="59"/>
      <c r="AJ30" s="20"/>
      <c r="AK30" s="18"/>
      <c r="AL30" s="18"/>
      <c r="AM30" s="21" t="s">
        <v>67</v>
      </c>
      <c r="AN30" s="18" t="s">
        <v>68</v>
      </c>
      <c r="AO30" s="18" t="s">
        <v>69</v>
      </c>
      <c r="AP30" s="18">
        <v>9.0</v>
      </c>
      <c r="AQ30" s="18"/>
      <c r="AR30" s="22"/>
    </row>
    <row r="31" spans="1:44" s="12" customFormat="1" ht="27.0" customHeight="1" x14ac:dyDescent="0.15">
      <c r="A31" s="18">
        <v>16.0</v>
      </c>
      <c r="B31" s="18" t="s">
        <v>86</v>
      </c>
      <c r="C31" s="29" t="s">
        <v>87</v>
      </c>
      <c r="D31" s="29">
        <v>129.8</v>
      </c>
      <c r="E31" s="29">
        <v>130.8</v>
      </c>
      <c r="F31" s="29" t="s">
        <v>87</v>
      </c>
      <c r="G31" s="29">
        <v>129.8</v>
      </c>
      <c r="H31" s="29">
        <v>130.8</v>
      </c>
      <c r="I31" s="29" t="s">
        <v>88</v>
      </c>
      <c r="J31" s="29">
        <v>105.46</v>
      </c>
      <c r="K31" s="29">
        <v>106.46</v>
      </c>
      <c r="L31" s="29">
        <v>1.0</v>
      </c>
      <c r="M31" s="23"/>
      <c r="N31" s="23" t="s">
        <v>63</v>
      </c>
      <c r="O31" s="23" t="s">
        <v>65</v>
      </c>
      <c r="P31" s="18">
        <v>10.5</v>
      </c>
      <c r="Q31" s="18" t="s">
        <v>51</v>
      </c>
      <c r="R31" s="18">
        <f>MIN(S31:S31)</f>
        <v>10.5</v>
      </c>
      <c r="S31" s="18">
        <v>10.5</v>
      </c>
      <c r="T31" s="23"/>
      <c r="U31" s="23"/>
      <c r="V31" s="23"/>
      <c r="W31" s="29"/>
      <c r="X31" s="18" t="s">
        <v>54</v>
      </c>
      <c r="Y31" s="18">
        <v>4.0</v>
      </c>
      <c r="Z31" s="18"/>
      <c r="AA31" s="18">
        <v>70.0</v>
      </c>
      <c r="AB31" s="31">
        <f>ROUND(L31*R31*AA31*0.1*AF31,0)</f>
        <v>74</v>
      </c>
      <c r="AC31" s="23">
        <v>2011.0</v>
      </c>
      <c r="AD31" s="29"/>
      <c r="AE31" s="29"/>
      <c r="AF31" s="23">
        <v>1.0</v>
      </c>
      <c r="AG31" s="36"/>
      <c r="AH31" s="58"/>
      <c r="AI31" s="59"/>
      <c r="AJ31" s="20"/>
      <c r="AK31" s="18"/>
      <c r="AL31" s="18"/>
      <c r="AM31" s="21" t="s">
        <v>67</v>
      </c>
      <c r="AN31" s="18" t="s">
        <v>68</v>
      </c>
      <c r="AO31" s="18" t="s">
        <v>69</v>
      </c>
      <c r="AP31" s="18">
        <v>10.5</v>
      </c>
      <c r="AQ31" s="18"/>
      <c r="AR31" s="22"/>
    </row>
    <row r="32" spans="1:44" s="12" customFormat="1" ht="27.0" customHeight="1" x14ac:dyDescent="0.15">
      <c r="A32" s="18">
        <v>17.0</v>
      </c>
      <c r="B32" s="18" t="s">
        <v>86</v>
      </c>
      <c r="C32" s="29" t="s">
        <v>87</v>
      </c>
      <c r="D32" s="29">
        <v>143.0</v>
      </c>
      <c r="E32" s="29">
        <v>144.0</v>
      </c>
      <c r="F32" s="29" t="s">
        <v>87</v>
      </c>
      <c r="G32" s="29">
        <v>143.0</v>
      </c>
      <c r="H32" s="29">
        <v>144.0</v>
      </c>
      <c r="I32" s="29" t="s">
        <v>88</v>
      </c>
      <c r="J32" s="29">
        <v>118.663</v>
      </c>
      <c r="K32" s="29">
        <v>119.663</v>
      </c>
      <c r="L32" s="29">
        <v>1.0</v>
      </c>
      <c r="M32" s="23"/>
      <c r="N32" s="23" t="s">
        <v>63</v>
      </c>
      <c r="O32" s="23" t="s">
        <v>65</v>
      </c>
      <c r="P32" s="18">
        <v>9.0</v>
      </c>
      <c r="Q32" s="18" t="s">
        <v>51</v>
      </c>
      <c r="R32" s="18">
        <f>MIN(S32:S32)</f>
        <v>9</v>
      </c>
      <c r="S32" s="18">
        <v>9.0</v>
      </c>
      <c r="T32" s="23"/>
      <c r="U32" s="23"/>
      <c r="V32" s="23"/>
      <c r="W32" s="29"/>
      <c r="X32" s="18" t="s">
        <v>54</v>
      </c>
      <c r="Y32" s="18">
        <v>4.0</v>
      </c>
      <c r="Z32" s="18"/>
      <c r="AA32" s="18">
        <v>70.0</v>
      </c>
      <c r="AB32" s="31">
        <f>ROUND(L32*R32*AA32*0.1*AF32,0)</f>
        <v>63</v>
      </c>
      <c r="AC32" s="23">
        <v>2011.0</v>
      </c>
      <c r="AD32" s="29"/>
      <c r="AE32" s="29"/>
      <c r="AF32" s="23">
        <v>1.0</v>
      </c>
      <c r="AG32" s="36"/>
      <c r="AH32" s="58"/>
      <c r="AI32" s="59"/>
      <c r="AJ32" s="20"/>
      <c r="AK32" s="83"/>
      <c r="AL32" s="83"/>
      <c r="AM32" s="21" t="s">
        <v>67</v>
      </c>
      <c r="AN32" s="18" t="s">
        <v>68</v>
      </c>
      <c r="AO32" s="18" t="s">
        <v>69</v>
      </c>
      <c r="AP32" s="18">
        <v>9.0</v>
      </c>
      <c r="AQ32" s="18"/>
      <c r="AR32" s="22"/>
    </row>
    <row r="33" spans="1:44" s="12" customFormat="1" ht="27.0" customHeight="1" x14ac:dyDescent="0.15">
      <c r="A33" s="18">
        <v>18.0</v>
      </c>
      <c r="B33" s="18" t="s">
        <v>86</v>
      </c>
      <c r="C33" s="29" t="s">
        <v>87</v>
      </c>
      <c r="D33" s="29">
        <v>145.0</v>
      </c>
      <c r="E33" s="29">
        <v>146.437</v>
      </c>
      <c r="F33" s="29" t="s">
        <v>87</v>
      </c>
      <c r="G33" s="29">
        <v>145.0</v>
      </c>
      <c r="H33" s="29">
        <v>146.437</v>
      </c>
      <c r="I33" s="29" t="s">
        <v>88</v>
      </c>
      <c r="J33" s="29">
        <v>120.663</v>
      </c>
      <c r="K33" s="29">
        <v>122.1</v>
      </c>
      <c r="L33" s="29">
        <v>1.437</v>
      </c>
      <c r="M33" s="23"/>
      <c r="N33" s="23" t="s">
        <v>63</v>
      </c>
      <c r="O33" s="23" t="s">
        <v>65</v>
      </c>
      <c r="P33" s="18">
        <v>9.0</v>
      </c>
      <c r="Q33" s="18" t="s">
        <v>51</v>
      </c>
      <c r="R33" s="18">
        <f>MIN(S33:S33)</f>
        <v>9</v>
      </c>
      <c r="S33" s="18">
        <v>9.0</v>
      </c>
      <c r="T33" s="23"/>
      <c r="U33" s="23"/>
      <c r="V33" s="23"/>
      <c r="W33" s="29"/>
      <c r="X33" s="18" t="s">
        <v>54</v>
      </c>
      <c r="Y33" s="18">
        <v>4.0</v>
      </c>
      <c r="Z33" s="18"/>
      <c r="AA33" s="18">
        <v>70.0</v>
      </c>
      <c r="AB33" s="31">
        <f>ROUND(L33*R33*AA33*0.1*AF33,0)</f>
        <v>91</v>
      </c>
      <c r="AC33" s="23">
        <v>2011.0</v>
      </c>
      <c r="AD33" s="29"/>
      <c r="AE33" s="29"/>
      <c r="AF33" s="23">
        <v>1.0</v>
      </c>
      <c r="AG33" s="36"/>
      <c r="AH33" s="58"/>
      <c r="AI33" s="59"/>
      <c r="AJ33" s="20"/>
      <c r="AK33" s="18"/>
      <c r="AL33" s="18"/>
      <c r="AM33" s="21" t="s">
        <v>67</v>
      </c>
      <c r="AN33" s="18" t="s">
        <v>68</v>
      </c>
      <c r="AO33" s="18" t="s">
        <v>69</v>
      </c>
      <c r="AP33" s="18">
        <v>9.0</v>
      </c>
      <c r="AQ33" s="18"/>
      <c r="AR33" s="22"/>
    </row>
    <row r="34" spans="1:44" s="12" customFormat="1" ht="27.0" customHeight="1" x14ac:dyDescent="0.15">
      <c r="A34" s="18">
        <v>19.0</v>
      </c>
      <c r="B34" s="18" t="s">
        <v>60</v>
      </c>
      <c r="C34" s="23" t="s">
        <v>61</v>
      </c>
      <c r="D34" s="24">
        <f>G34-0.299</f>
        <v>40.454</v>
      </c>
      <c r="E34" s="24">
        <f>H34-0.299</f>
        <v>41.454</v>
      </c>
      <c r="F34" s="23" t="s">
        <v>61</v>
      </c>
      <c r="G34" s="24">
        <f>J34+0.753</f>
        <v>40.753</v>
      </c>
      <c r="H34" s="24">
        <f>K34+0.753</f>
        <v>41.753</v>
      </c>
      <c r="I34" s="43" t="s">
        <v>62</v>
      </c>
      <c r="J34" s="81">
        <v>40.0</v>
      </c>
      <c r="K34" s="81">
        <v>41.0</v>
      </c>
      <c r="L34" s="81">
        <f>K34-J34</f>
        <v>1</v>
      </c>
      <c r="M34" s="23"/>
      <c r="N34" s="23"/>
      <c r="O34" s="23" t="s">
        <v>65</v>
      </c>
      <c r="P34" s="45">
        <v>9.0</v>
      </c>
      <c r="Q34" s="45" t="s">
        <v>51</v>
      </c>
      <c r="R34" s="18">
        <f>MIN(S34:S34)</f>
        <v>9</v>
      </c>
      <c r="S34" s="45">
        <v>9.0</v>
      </c>
      <c r="T34" s="23"/>
      <c r="U34" s="45"/>
      <c r="V34" s="23"/>
      <c r="W34" s="23"/>
      <c r="X34" s="45" t="s">
        <v>54</v>
      </c>
      <c r="Y34" s="23">
        <v>4.0</v>
      </c>
      <c r="Z34" s="23"/>
      <c r="AA34" s="23">
        <v>70.0</v>
      </c>
      <c r="AB34" s="31">
        <f>ROUND(L34*R34*AA34*0.1*AF34,0)</f>
        <v>63</v>
      </c>
      <c r="AC34" s="23">
        <v>2015.0</v>
      </c>
      <c r="AD34" s="29"/>
      <c r="AE34" s="29"/>
      <c r="AF34" s="23">
        <v>1.0</v>
      </c>
      <c r="AG34" s="36"/>
      <c r="AH34" s="37" t="s">
        <v>89</v>
      </c>
      <c r="AI34" s="38"/>
      <c r="AJ34" s="20"/>
      <c r="AK34" s="18"/>
      <c r="AL34" s="18"/>
      <c r="AM34" s="21" t="s">
        <v>67</v>
      </c>
      <c r="AN34" s="18" t="s">
        <v>68</v>
      </c>
      <c r="AO34" s="18" t="s">
        <v>69</v>
      </c>
      <c r="AP34" s="18">
        <v>9.0</v>
      </c>
      <c r="AQ34" s="18"/>
      <c r="AR34" s="22"/>
    </row>
    <row r="35" spans="1:44" s="12" customFormat="1" ht="27.0" customHeight="1" x14ac:dyDescent="0.15">
      <c r="A35" s="18">
        <v>20.0</v>
      </c>
      <c r="B35" s="18" t="s">
        <v>60</v>
      </c>
      <c r="C35" s="23" t="s">
        <v>61</v>
      </c>
      <c r="D35" s="24">
        <f>G35-0.299</f>
        <v>42.454</v>
      </c>
      <c r="E35" s="24">
        <f>H35-0.299</f>
        <v>43.454</v>
      </c>
      <c r="F35" s="23" t="s">
        <v>61</v>
      </c>
      <c r="G35" s="24">
        <f>J35+0.753</f>
        <v>42.753</v>
      </c>
      <c r="H35" s="24">
        <f>K35+0.753</f>
        <v>43.753</v>
      </c>
      <c r="I35" s="43" t="s">
        <v>62</v>
      </c>
      <c r="J35" s="81">
        <v>42.0</v>
      </c>
      <c r="K35" s="81">
        <v>43.0</v>
      </c>
      <c r="L35" s="81">
        <f>K35-J35</f>
        <v>1</v>
      </c>
      <c r="M35" s="23"/>
      <c r="N35" s="23"/>
      <c r="O35" s="23" t="s">
        <v>65</v>
      </c>
      <c r="P35" s="45">
        <v>9.0</v>
      </c>
      <c r="Q35" s="45" t="s">
        <v>51</v>
      </c>
      <c r="R35" s="18">
        <f>MIN(S35:S35)</f>
        <v>9</v>
      </c>
      <c r="S35" s="45">
        <v>9.0</v>
      </c>
      <c r="T35" s="23"/>
      <c r="U35" s="45"/>
      <c r="V35" s="23"/>
      <c r="W35" s="23"/>
      <c r="X35" s="45" t="s">
        <v>54</v>
      </c>
      <c r="Y35" s="23">
        <v>4.0</v>
      </c>
      <c r="Z35" s="23"/>
      <c r="AA35" s="23">
        <v>70.0</v>
      </c>
      <c r="AB35" s="31">
        <f>ROUND(L35*R35*AA35*0.1*AF35,0)</f>
        <v>63</v>
      </c>
      <c r="AC35" s="23">
        <v>2015.0</v>
      </c>
      <c r="AD35" s="16"/>
      <c r="AE35" s="16"/>
      <c r="AF35" s="18">
        <v>1.0</v>
      </c>
      <c r="AG35" s="19"/>
      <c r="AH35" s="37" t="s">
        <v>89</v>
      </c>
      <c r="AI35" s="38"/>
      <c r="AJ35" s="20"/>
      <c r="AK35" s="18"/>
      <c r="AL35" s="18"/>
      <c r="AM35" s="21" t="s">
        <v>67</v>
      </c>
      <c r="AN35" s="18" t="s">
        <v>68</v>
      </c>
      <c r="AO35" s="18" t="s">
        <v>69</v>
      </c>
      <c r="AP35" s="18">
        <v>9.0</v>
      </c>
      <c r="AQ35" s="18"/>
      <c r="AR35" s="22"/>
    </row>
    <row r="36" spans="1:44" s="12" customFormat="1" ht="27.0" customHeight="1" x14ac:dyDescent="0.15">
      <c r="A36" s="18">
        <v>21.0</v>
      </c>
      <c r="B36" s="18" t="s">
        <v>60</v>
      </c>
      <c r="C36" s="23" t="s">
        <v>61</v>
      </c>
      <c r="D36" s="24">
        <f>G36-0.299</f>
        <v>44.454</v>
      </c>
      <c r="E36" s="24">
        <f>H36-0.299</f>
        <v>45.454</v>
      </c>
      <c r="F36" s="23" t="s">
        <v>61</v>
      </c>
      <c r="G36" s="24">
        <f>J36+0.753</f>
        <v>44.753</v>
      </c>
      <c r="H36" s="24">
        <f>K36+0.753</f>
        <v>45.753</v>
      </c>
      <c r="I36" s="43" t="s">
        <v>62</v>
      </c>
      <c r="J36" s="81">
        <v>44.0</v>
      </c>
      <c r="K36" s="81">
        <v>45.0</v>
      </c>
      <c r="L36" s="81">
        <f>K36-J36</f>
        <v>1</v>
      </c>
      <c r="M36" s="23"/>
      <c r="N36" s="23"/>
      <c r="O36" s="23" t="s">
        <v>65</v>
      </c>
      <c r="P36" s="45">
        <v>9.0</v>
      </c>
      <c r="Q36" s="45" t="s">
        <v>51</v>
      </c>
      <c r="R36" s="18">
        <f>MIN(S36:S36)</f>
        <v>9</v>
      </c>
      <c r="S36" s="45">
        <v>9.0</v>
      </c>
      <c r="T36" s="23"/>
      <c r="U36" s="45"/>
      <c r="V36" s="23"/>
      <c r="W36" s="23"/>
      <c r="X36" s="45" t="s">
        <v>54</v>
      </c>
      <c r="Y36" s="23">
        <v>4.0</v>
      </c>
      <c r="Z36" s="23"/>
      <c r="AA36" s="23">
        <v>70.0</v>
      </c>
      <c r="AB36" s="31">
        <f>ROUND(L36*R36*AA36*0.1*AF36,0)</f>
        <v>63</v>
      </c>
      <c r="AC36" s="23">
        <v>2015.0</v>
      </c>
      <c r="AD36" s="16"/>
      <c r="AE36" s="16"/>
      <c r="AF36" s="18">
        <v>1.0</v>
      </c>
      <c r="AG36" s="19"/>
      <c r="AH36" s="37" t="s">
        <v>89</v>
      </c>
      <c r="AI36" s="38"/>
      <c r="AJ36" s="20"/>
      <c r="AK36" s="18"/>
      <c r="AL36" s="18"/>
      <c r="AM36" s="21" t="s">
        <v>67</v>
      </c>
      <c r="AN36" s="18" t="s">
        <v>68</v>
      </c>
      <c r="AO36" s="18" t="s">
        <v>69</v>
      </c>
      <c r="AP36" s="18">
        <v>9.0</v>
      </c>
      <c r="AQ36" s="18"/>
      <c r="AR36" s="22"/>
    </row>
    <row r="37" spans="1:33" ht="27.0" customHeight="1" x14ac:dyDescent="0.15">
      <c r="A37" s="176" t="s">
        <v>90</v>
      </c>
      <c r="B37" s="176"/>
      <c r="C37" s="176"/>
      <c r="D37" s="176"/>
      <c r="E37" s="91"/>
      <c r="F37" s="97"/>
      <c r="G37" s="91"/>
      <c r="H37" s="91"/>
      <c r="I37" s="16"/>
      <c r="J37" s="91"/>
      <c r="K37" s="91"/>
      <c r="L37" s="16">
        <v>26.655</v>
      </c>
      <c r="M37" s="13"/>
      <c r="N37" s="13"/>
      <c r="O37" s="16"/>
      <c r="P37" s="16"/>
      <c r="Q37" s="16"/>
      <c r="R37" s="18"/>
      <c r="S37" s="96"/>
      <c r="T37" s="16"/>
      <c r="U37" s="16"/>
      <c r="V37" s="16"/>
      <c r="W37" s="16"/>
      <c r="X37" s="16"/>
      <c r="Y37" s="16"/>
      <c r="Z37" s="92"/>
      <c r="AA37" s="92"/>
      <c r="AB37" s="92">
        <v>-218.979</v>
      </c>
      <c r="AC37" s="92"/>
      <c r="AD37" s="92"/>
      <c r="AE37" s="92"/>
      <c r="AF37" s="92"/>
      <c r="AG37" s="92"/>
    </row>
    <row r="38" spans="1:33" ht="27.0" customHeight="1" x14ac:dyDescent="0.15">
      <c r="A38" s="23">
        <v>1.0</v>
      </c>
      <c r="B38" s="23" t="s">
        <v>70</v>
      </c>
      <c r="C38" s="23" t="s">
        <v>87</v>
      </c>
      <c r="D38" s="29">
        <v>47.708</v>
      </c>
      <c r="E38" s="29">
        <v>50.363</v>
      </c>
      <c r="F38" s="29" t="s">
        <v>87</v>
      </c>
      <c r="G38" s="29">
        <v>47.958</v>
      </c>
      <c r="H38" s="29">
        <v>50.613</v>
      </c>
      <c r="I38" s="29" t="s">
        <v>88</v>
      </c>
      <c r="J38" s="29">
        <v>21.176</v>
      </c>
      <c r="K38" s="29">
        <v>23.831</v>
      </c>
      <c r="L38" s="29">
        <v>2.655</v>
      </c>
      <c r="M38" s="13"/>
      <c r="N38" s="13"/>
      <c r="O38" s="23" t="s">
        <v>65</v>
      </c>
      <c r="P38" s="29" t="s">
        <v>91</v>
      </c>
      <c r="Q38" s="23" t="s">
        <v>51</v>
      </c>
      <c r="R38" s="18"/>
      <c r="S38" s="96"/>
      <c r="T38" s="16"/>
      <c r="U38" s="16"/>
      <c r="V38" s="16"/>
      <c r="W38" s="16"/>
      <c r="X38" s="16"/>
      <c r="Y38" s="16"/>
      <c r="Z38" s="23" t="s">
        <v>92</v>
      </c>
      <c r="AA38" s="94">
        <v>-12.0</v>
      </c>
      <c r="AB38" s="27">
        <v>-4.778999999999999</v>
      </c>
      <c r="AC38" s="92"/>
      <c r="AD38" s="92"/>
      <c r="AE38" s="92"/>
      <c r="AF38" s="92"/>
      <c r="AG38" s="92"/>
    </row>
    <row r="39" spans="1:33" ht="27.0" customHeight="1" x14ac:dyDescent="0.15">
      <c r="A39" s="23">
        <v>2.0</v>
      </c>
      <c r="B39" s="23" t="s">
        <v>60</v>
      </c>
      <c r="C39" s="23" t="s">
        <v>48</v>
      </c>
      <c r="D39" s="29">
        <v>1749.8</v>
      </c>
      <c r="E39" s="29" t="s">
        <v>93</v>
      </c>
      <c r="F39" s="29" t="s">
        <v>48</v>
      </c>
      <c r="G39" s="29">
        <v>1749.781</v>
      </c>
      <c r="H39" s="29">
        <v>1754.781</v>
      </c>
      <c r="I39" s="29" t="s">
        <v>48</v>
      </c>
      <c r="J39" s="29">
        <v>1776.0</v>
      </c>
      <c r="K39" s="29">
        <v>1781.0</v>
      </c>
      <c r="L39" s="29">
        <v>5.0</v>
      </c>
      <c r="M39" s="13"/>
      <c r="N39" s="13"/>
      <c r="O39" s="23" t="s">
        <v>65</v>
      </c>
      <c r="P39" s="29">
        <v>12.0</v>
      </c>
      <c r="Q39" s="23" t="s">
        <v>51</v>
      </c>
      <c r="R39" s="18"/>
      <c r="S39" s="96"/>
      <c r="T39" s="16"/>
      <c r="U39" s="16"/>
      <c r="V39" s="16"/>
      <c r="W39" s="16"/>
      <c r="X39" s="16"/>
      <c r="Y39" s="16"/>
      <c r="Z39" s="23" t="s">
        <v>92</v>
      </c>
      <c r="AA39" s="94">
        <v>-12.0</v>
      </c>
      <c r="AB39" s="27">
        <v>-9.0</v>
      </c>
      <c r="AC39" s="92"/>
      <c r="AD39" s="92"/>
      <c r="AE39" s="92"/>
      <c r="AF39" s="92"/>
      <c r="AG39" s="92"/>
    </row>
    <row r="40" spans="1:33" ht="27.0" customHeight="1" x14ac:dyDescent="0.15">
      <c r="A40" s="23">
        <v>3.0</v>
      </c>
      <c r="B40" s="23" t="s">
        <v>83</v>
      </c>
      <c r="C40" s="23" t="s">
        <v>48</v>
      </c>
      <c r="D40" s="29">
        <v>1944.0</v>
      </c>
      <c r="E40" s="29">
        <v>1954.0</v>
      </c>
      <c r="F40" s="29" t="s">
        <v>48</v>
      </c>
      <c r="G40" s="29">
        <v>1943.853</v>
      </c>
      <c r="H40" s="29">
        <v>1953.853</v>
      </c>
      <c r="I40" s="29" t="s">
        <v>48</v>
      </c>
      <c r="J40" s="29">
        <v>1971.0</v>
      </c>
      <c r="K40" s="29">
        <v>1981.0</v>
      </c>
      <c r="L40" s="29">
        <v>10.0</v>
      </c>
      <c r="M40" s="13"/>
      <c r="N40" s="13"/>
      <c r="O40" s="23" t="s">
        <v>65</v>
      </c>
      <c r="P40" s="29">
        <v>8.5</v>
      </c>
      <c r="Q40" s="23" t="s">
        <v>51</v>
      </c>
      <c r="R40" s="18"/>
      <c r="S40" s="96"/>
      <c r="T40" s="16"/>
      <c r="U40" s="16"/>
      <c r="V40" s="16"/>
      <c r="W40" s="16"/>
      <c r="X40" s="16"/>
      <c r="Y40" s="16"/>
      <c r="Z40" s="23" t="s">
        <v>94</v>
      </c>
      <c r="AA40" s="99" t="s">
        <v>95</v>
      </c>
      <c r="AB40" s="27">
        <v>-108.0</v>
      </c>
      <c r="AC40" s="92"/>
      <c r="AD40" s="92"/>
      <c r="AE40" s="92"/>
      <c r="AF40" s="92"/>
      <c r="AG40" s="92"/>
    </row>
    <row r="41" spans="1:33" ht="27.0" customHeight="1" x14ac:dyDescent="0.15">
      <c r="A41" s="23">
        <v>4.0</v>
      </c>
      <c r="B41" s="23" t="s">
        <v>80</v>
      </c>
      <c r="C41" s="23" t="s">
        <v>48</v>
      </c>
      <c r="D41" s="29">
        <v>1806.5</v>
      </c>
      <c r="E41" s="29">
        <v>1811.5</v>
      </c>
      <c r="F41" s="29" t="s">
        <v>48</v>
      </c>
      <c r="G41" s="29">
        <v>1806.316</v>
      </c>
      <c r="H41" s="29">
        <v>1811.316</v>
      </c>
      <c r="I41" s="29" t="s">
        <v>48</v>
      </c>
      <c r="J41" s="29">
        <v>1831.302</v>
      </c>
      <c r="K41" s="29">
        <v>1836.302</v>
      </c>
      <c r="L41" s="29">
        <v>5.0</v>
      </c>
      <c r="M41" s="13"/>
      <c r="N41" s="13"/>
      <c r="O41" s="23" t="s">
        <v>65</v>
      </c>
      <c r="P41" s="29">
        <v>12.0</v>
      </c>
      <c r="Q41" s="23" t="s">
        <v>51</v>
      </c>
      <c r="R41" s="18"/>
      <c r="S41" s="96"/>
      <c r="T41" s="16"/>
      <c r="U41" s="16"/>
      <c r="V41" s="16"/>
      <c r="W41" s="16"/>
      <c r="X41" s="16"/>
      <c r="Y41" s="16"/>
      <c r="Z41" s="23" t="s">
        <v>94</v>
      </c>
      <c r="AA41" s="99" t="s">
        <v>95</v>
      </c>
      <c r="AB41" s="27">
        <v>-54.0</v>
      </c>
      <c r="AC41" s="92"/>
      <c r="AD41" s="92"/>
      <c r="AE41" s="92"/>
      <c r="AF41" s="92"/>
      <c r="AG41" s="92"/>
    </row>
    <row r="42" spans="1:33" ht="27.0" customHeight="1" x14ac:dyDescent="0.15">
      <c r="A42" s="23">
        <v>5.0</v>
      </c>
      <c r="B42" s="23" t="s">
        <v>80</v>
      </c>
      <c r="C42" s="23" t="s">
        <v>81</v>
      </c>
      <c r="D42" s="29">
        <v>95.0</v>
      </c>
      <c r="E42" s="29" t="s">
        <v>96</v>
      </c>
      <c r="F42" s="29" t="s">
        <v>81</v>
      </c>
      <c r="G42" s="29">
        <v>95.0</v>
      </c>
      <c r="H42" s="29" t="s">
        <v>96</v>
      </c>
      <c r="I42" s="29" t="s">
        <v>82</v>
      </c>
      <c r="J42" s="29">
        <v>112.305</v>
      </c>
      <c r="K42" s="29" t="s">
        <v>97</v>
      </c>
      <c r="L42" s="29">
        <v>1.0</v>
      </c>
      <c r="M42" s="13"/>
      <c r="N42" s="13"/>
      <c r="O42" s="23" t="s">
        <v>65</v>
      </c>
      <c r="P42" s="29">
        <v>9.0</v>
      </c>
      <c r="Q42" s="23" t="s">
        <v>51</v>
      </c>
      <c r="R42" s="18"/>
      <c r="S42" s="96"/>
      <c r="T42" s="16"/>
      <c r="U42" s="16"/>
      <c r="V42" s="16"/>
      <c r="W42" s="16"/>
      <c r="X42" s="16"/>
      <c r="Y42" s="16"/>
      <c r="Z42" s="23" t="s">
        <v>94</v>
      </c>
      <c r="AA42" s="99" t="s">
        <v>95</v>
      </c>
      <c r="AB42" s="27">
        <v>-10.8</v>
      </c>
      <c r="AC42" s="92"/>
      <c r="AD42" s="92"/>
      <c r="AE42" s="92"/>
      <c r="AF42" s="92"/>
      <c r="AG42" s="92"/>
    </row>
    <row r="43" spans="1:33" ht="27.0" customHeight="1" x14ac:dyDescent="0.15">
      <c r="A43" s="23">
        <v>6.0</v>
      </c>
      <c r="B43" s="23" t="s">
        <v>80</v>
      </c>
      <c r="C43" s="23" t="s">
        <v>81</v>
      </c>
      <c r="D43" s="29" t="s">
        <v>98</v>
      </c>
      <c r="E43" s="29" t="s">
        <v>99</v>
      </c>
      <c r="F43" s="29" t="s">
        <v>81</v>
      </c>
      <c r="G43" s="29" t="s">
        <v>98</v>
      </c>
      <c r="H43" s="29" t="s">
        <v>99</v>
      </c>
      <c r="I43" s="29" t="s">
        <v>82</v>
      </c>
      <c r="J43" s="29" t="s">
        <v>100</v>
      </c>
      <c r="K43" s="29" t="s">
        <v>101</v>
      </c>
      <c r="L43" s="29">
        <v>3.0</v>
      </c>
      <c r="M43" s="13"/>
      <c r="N43" s="13"/>
      <c r="O43" s="23" t="s">
        <v>65</v>
      </c>
      <c r="P43" s="29">
        <v>9.0</v>
      </c>
      <c r="Q43" s="23" t="s">
        <v>51</v>
      </c>
      <c r="R43" s="18"/>
      <c r="S43" s="96"/>
      <c r="T43" s="16"/>
      <c r="U43" s="16"/>
      <c r="V43" s="16"/>
      <c r="W43" s="16"/>
      <c r="X43" s="16"/>
      <c r="Y43" s="16"/>
      <c r="Z43" s="23" t="s">
        <v>94</v>
      </c>
      <c r="AA43" s="99" t="s">
        <v>95</v>
      </c>
      <c r="AB43" s="27">
        <v>-32.4</v>
      </c>
      <c r="AC43" s="92"/>
      <c r="AD43" s="92"/>
      <c r="AE43" s="92"/>
      <c r="AF43" s="92"/>
      <c r="AG43" s="92"/>
    </row>
  </sheetData>
  <autoFilter ref="A5:AT36"/>
  <mergeCells count="54">
    <mergeCell ref="A1:B1"/>
    <mergeCell ref="A2:AG2"/>
    <mergeCell ref="AI2:AL2"/>
    <mergeCell ref="AM2:AP2"/>
    <mergeCell ref="AQ2:AQ5"/>
    <mergeCell ref="A3:A5"/>
    <mergeCell ref="B3:B5"/>
    <mergeCell ref="C3:E3"/>
    <mergeCell ref="F3:H3"/>
    <mergeCell ref="I3:K3"/>
    <mergeCell ref="AI3:AI5"/>
    <mergeCell ref="P3:P5"/>
    <mergeCell ref="Q3:Q5"/>
    <mergeCell ref="R3:AA3"/>
    <mergeCell ref="AB3:AB5"/>
    <mergeCell ref="AC3:AC5"/>
    <mergeCell ref="R4:R5"/>
    <mergeCell ref="S4:S5"/>
    <mergeCell ref="T4:Y4"/>
    <mergeCell ref="AD3:AD5"/>
    <mergeCell ref="AE3:AE5"/>
    <mergeCell ref="AF3:AF5"/>
    <mergeCell ref="AG3:AG5"/>
    <mergeCell ref="AH3:AH5"/>
    <mergeCell ref="A37:D37"/>
    <mergeCell ref="AP3:AP5"/>
    <mergeCell ref="AR3:AR5"/>
    <mergeCell ref="C4:C5"/>
    <mergeCell ref="D4:D5"/>
    <mergeCell ref="E4:E5"/>
    <mergeCell ref="F4:F5"/>
    <mergeCell ref="G4:G5"/>
    <mergeCell ref="H4:H5"/>
    <mergeCell ref="I4:I5"/>
    <mergeCell ref="J4:J5"/>
    <mergeCell ref="AJ3:AJ5"/>
    <mergeCell ref="AK3:AK5"/>
    <mergeCell ref="AL3:AL5"/>
    <mergeCell ref="AM3:AM5"/>
    <mergeCell ref="AN3:AN5"/>
    <mergeCell ref="AO3:AO5"/>
    <mergeCell ref="Z4:Z5"/>
    <mergeCell ref="AA4:AA5"/>
    <mergeCell ref="K4:K5"/>
    <mergeCell ref="L3:L5"/>
    <mergeCell ref="M3:N3"/>
    <mergeCell ref="O3:O5"/>
    <mergeCell ref="M4:M5"/>
    <mergeCell ref="N4:N5"/>
    <mergeCell ref="A10:C10"/>
    <mergeCell ref="A16:C16"/>
    <mergeCell ref="A6:D6"/>
    <mergeCell ref="A7:E7"/>
    <mergeCell ref="A9:D9"/>
  </mergeCells>
  <phoneticPr fontId="0" type="noConversion"/>
  <printOptions horizontalCentered="1"/>
  <pageMargins left="0.31523838287263406" right="0.27565998355234705" top="0.3541223880812878" bottom="0.47216321539691114" header="0.31523838287263406" footer="0.31523838287263406"/>
  <pageSetup paperSize="9" scale="85" orientation="landscape" fitToHeight="0"/>
  <headerFooter>
    <oddFooter>&amp;L&amp;C&amp;"宋体,常规"&amp;12第 &amp;"宋体,常规"&amp;12&amp;P&amp;"宋体,常规"&amp;12 页，共 &amp;"宋体,常规"&amp;12&amp;N&amp;"宋体,常规"&amp;12 页&amp;R</oddFooter>
  </headerFooter>
</worksheet>
</file>

<file path=docProps/app.xml><?xml version="1.0" encoding="utf-8"?>
<Properties xmlns="http://schemas.openxmlformats.org/officeDocument/2006/extended-properties">
  <Template>Normal.eit</Template>
  <TotalTime>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ft</cp:lastModifiedBy>
  <cp:revision>0</cp:revision>
  <dcterms:created xsi:type="dcterms:W3CDTF">2020-06-17T03:15:52Z</dcterms:created>
  <dcterms:modified xsi:type="dcterms:W3CDTF">2020-07-27T03:39:32Z</dcterms:modified>
</cp:coreProperties>
</file>